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ecision Log - Blank" sheetId="2" state="visible" r:id="rId2"/>
    <sheet xmlns:r="http://schemas.openxmlformats.org/officeDocument/2006/relationships" name="Decision Log - Example" sheetId="3" state="visible" r:id="rId3"/>
    <sheet xmlns:r="http://schemas.openxmlformats.org/officeDocument/2006/relationships" name="Review &amp; Actions - Blank" sheetId="4" state="visible" r:id="rId4"/>
    <sheet xmlns:r="http://schemas.openxmlformats.org/officeDocument/2006/relationships" name="Review &amp; Actions - Exampl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color rgb="0064748B"/>
      <sz val="9"/>
    </font>
    <font>
      <b val="1"/>
      <color rgb="00FFFFFF"/>
      <sz val="14"/>
    </font>
    <font>
      <i val="1"/>
      <color rgb="00FFFFFF"/>
      <sz val="9"/>
    </font>
    <font>
      <b val="1"/>
      <color rgb="000E2A47"/>
      <sz val="11"/>
    </font>
    <font>
      <color rgb="0016222E"/>
      <sz val="10"/>
    </font>
    <font>
      <b val="1"/>
      <color rgb="0016222E"/>
      <sz val="10"/>
    </font>
    <font>
      <b val="1"/>
      <color rgb="000E2A47"/>
      <sz val="10"/>
    </font>
    <font>
      <i val="1"/>
      <color rgb="0064748B"/>
      <sz val="9"/>
    </font>
    <font>
      <b val="1"/>
      <color rgb="00FFFFFF"/>
      <sz val="10"/>
    </font>
    <font>
      <b val="1"/>
      <color rgb="000E2A47"/>
      <sz val="12"/>
    </font>
  </fonts>
  <fills count="7">
    <fill>
      <patternFill/>
    </fill>
    <fill>
      <patternFill patternType="gray125"/>
    </fill>
    <fill>
      <patternFill patternType="solid">
        <fgColor rgb="000E2A47"/>
      </patternFill>
    </fill>
    <fill>
      <patternFill patternType="solid">
        <fgColor rgb="00143A61"/>
      </patternFill>
    </fill>
    <fill>
      <patternFill patternType="solid">
        <fgColor rgb="00FFFFFF"/>
      </patternFill>
    </fill>
    <fill>
      <patternFill patternType="solid">
        <fgColor rgb="00FFF4E0"/>
      </patternFill>
    </fill>
    <fill>
      <patternFill patternType="solid">
        <fgColor rgb="00F3F6F9"/>
      </patternFill>
    </fill>
  </fills>
  <borders count="8">
    <border>
      <left/>
      <right/>
      <top/>
      <bottom/>
      <diagonal/>
    </border>
    <border>
      <top style="thick">
        <color rgb="00E8772E"/>
      </top>
    </border>
    <border>
      <left/>
      <right/>
      <top style="thick">
        <color rgb="00E8772E"/>
      </top>
      <bottom/>
      <diagonal/>
    </border>
    <border>
      <left style="thin">
        <color rgb="00DCE3EB"/>
      </left>
      <right style="thin">
        <color rgb="00DCE3EB"/>
      </right>
      <top style="thin">
        <color rgb="00DCE3EB"/>
      </top>
      <bottom style="thin">
        <color rgb="00DCE3EB"/>
      </bottom>
    </border>
    <border>
      <left/>
      <right/>
      <top style="thin">
        <color rgb="00DCE3EB"/>
      </top>
      <bottom/>
      <diagonal/>
    </border>
    <border>
      <left/>
      <right style="thin">
        <color rgb="00DCE3EB"/>
      </right>
      <top style="thin">
        <color rgb="00DCE3EB"/>
      </top>
      <bottom/>
      <diagonal/>
    </border>
    <border>
      <left/>
      <right/>
      <top style="thin">
        <color rgb="00DCE3EB"/>
      </top>
      <bottom style="thin">
        <color rgb="00DCE3EB"/>
      </bottom>
      <diagonal/>
    </border>
    <border>
      <left/>
      <right style="thin">
        <color rgb="00DCE3EB"/>
      </right>
      <top style="thin">
        <color rgb="00DCE3EB"/>
      </top>
      <bottom style="thin">
        <color rgb="00DCE3EB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vertical="center" wrapText="1" indent="1"/>
    </xf>
    <xf numFmtId="0" fontId="0" fillId="0" borderId="2" pivotButton="0" quotePrefix="0" xfId="0"/>
    <xf numFmtId="0" fontId="3" fillId="3" borderId="0" applyAlignment="1" pivotButton="0" quotePrefix="0" xfId="0">
      <alignment vertical="center" wrapText="1" inden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right" vertical="center" wrapText="1"/>
    </xf>
    <xf numFmtId="164" fontId="7" fillId="5" borderId="3" applyAlignment="1" pivotButton="0" quotePrefix="0" xfId="0">
      <alignment horizontal="center" vertical="center"/>
    </xf>
    <xf numFmtId="0" fontId="8" fillId="0" borderId="0" pivotButton="0" quotePrefix="0" xfId="0"/>
    <xf numFmtId="1" fontId="7" fillId="6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  <xf numFmtId="0" fontId="9" fillId="2" borderId="3" applyAlignment="1" pivotButton="0" quotePrefix="0" xfId="0">
      <alignment vertical="center" wrapText="1"/>
    </xf>
    <xf numFmtId="0" fontId="5" fillId="0" borderId="3" applyAlignment="1" pivotButton="0" quotePrefix="0" xfId="0">
      <alignment vertical="top" wrapText="1"/>
    </xf>
    <xf numFmtId="164" fontId="5" fillId="0" borderId="3" applyAlignment="1" pivotButton="0" quotePrefix="0" xfId="0">
      <alignment vertical="top" wrapText="1"/>
    </xf>
    <xf numFmtId="1" fontId="5" fillId="6" borderId="3" applyAlignment="1" pivotButton="0" quotePrefix="0" xfId="0">
      <alignment vertical="top" wrapText="1"/>
    </xf>
    <xf numFmtId="0" fontId="5" fillId="6" borderId="3" applyAlignment="1" pivotButton="0" quotePrefix="0" xfId="0">
      <alignment vertical="top" wrapText="1"/>
    </xf>
    <xf numFmtId="0" fontId="7" fillId="4" borderId="3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7" pivotButton="0" quotePrefix="0" xfId="0"/>
    <xf numFmtId="164" fontId="7" fillId="4" borderId="3" applyAlignment="1" pivotButton="0" quotePrefix="0" xfId="0">
      <alignment horizontal="left" vertical="center" wrapText="1"/>
    </xf>
    <xf numFmtId="0" fontId="10" fillId="0" borderId="0" pivotButton="0" quotePrefix="0" xfId="0"/>
    <xf numFmtId="1" fontId="7" fillId="6" borderId="3" pivotButton="0" quotePrefix="0" xfId="0"/>
    <xf numFmtId="0" fontId="6" fillId="0" borderId="0" pivotButton="0" quotePrefix="0" xfId="0"/>
  </cellXfs>
  <cellStyles count="1">
    <cellStyle name="Normal" xfId="0" builtinId="0" hidden="0"/>
  </cellStyles>
  <dxfs count="4">
    <dxf>
      <font>
        <b val="1"/>
        <color rgb="008B1E13"/>
      </font>
      <fill>
        <patternFill patternType="solid">
          <fgColor rgb="00F4C7C3"/>
        </patternFill>
      </fill>
    </dxf>
    <dxf>
      <font>
        <b val="1"/>
        <color rgb="00B4531A"/>
      </font>
      <fill>
        <patternFill patternType="solid">
          <fgColor rgb="00FBE3D2"/>
        </patternFill>
      </fill>
    </dxf>
    <dxf>
      <fill>
        <patternFill patternType="solid">
          <fgColor rgb="00FFF4E0"/>
        </patternFill>
      </fill>
    </dxf>
    <dxf>
      <fill>
        <patternFill patternType="solid">
          <fgColor rgb="00E3EE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 ht="30" customHeight="1">
      <c r="F1" s="1" t="inlineStr">
        <is>
          <t>TPL-SPM-T11  |  project2-me.com</t>
        </is>
      </c>
    </row>
    <row r="2" ht="26" customHeight="1">
      <c r="A2" s="2" t="inlineStr">
        <is>
          <t>Decision and Action Log (T11)</t>
        </is>
      </c>
      <c r="B2" s="3" t="n"/>
      <c r="C2" s="3" t="n"/>
      <c r="D2" s="3" t="n"/>
      <c r="E2" s="3" t="n"/>
      <c r="F2" s="3" t="n"/>
    </row>
    <row r="3" ht="30" customHeight="1">
      <c r="A3" s="4" t="inlineStr">
        <is>
          <t>How to use this workbook: a decision log, a monthly review agenda and an action list for the owner's side of a yacht build.</t>
        </is>
      </c>
    </row>
    <row r="5" ht="20" customHeight="1">
      <c r="B5" s="5" t="inlineStr">
        <is>
          <t>What it is</t>
        </is>
      </c>
    </row>
    <row r="6" ht="49" customHeight="1">
      <c r="B6" s="6" t="inlineStr">
        <is>
          <t>An owner-side workbook for the questions a yacht build needs answered and the actions that lead to the answers. It sits beside the change log (T9), the drawing approval register (T7) and the weekly owner report (T10); it does not replace them.</t>
        </is>
      </c>
    </row>
    <row r="7" ht="20" customHeight="1">
      <c r="B7" s="5" t="inlineStr">
        <is>
          <t>Sheets</t>
        </is>
      </c>
    </row>
    <row r="8" ht="34" customHeight="1">
      <c r="B8" s="6" t="inlineStr">
        <is>
          <t>Decision Log - Blank / Decision Log - Example: one line per question for the Owner (or for the owner's rep under the delegation letter).</t>
        </is>
      </c>
    </row>
    <row r="9" ht="34" customHeight="1">
      <c r="B9" s="6" t="inlineStr">
        <is>
          <t>Review &amp; Actions - Blank / Review &amp; Actions - Example: a monthly owner review agenda with total minutes, and the running action list.</t>
        </is>
      </c>
    </row>
    <row r="10" ht="20" customHeight="1">
      <c r="B10" s="5" t="inlineStr">
        <is>
          <t>Decision log: how to use it</t>
        </is>
      </c>
    </row>
    <row r="11" ht="19" customHeight="1">
      <c r="B11" s="6" t="inlineStr">
        <is>
          <t>Set the as-at date at the top (today, or the date of the review). All counters and flags work from it.</t>
        </is>
      </c>
    </row>
    <row r="12" ht="49" customHeight="1">
      <c r="B12" s="6" t="inlineStr">
        <is>
          <t>Enter each question when it is raised, phrased so it can be answered (for example 'sample A or sample B'). Start the log from the contract's list of open items: everything described as to Owner's choice, to be selected or as an allowance.</t>
        </is>
      </c>
    </row>
    <row r="13" ht="34" customHeight="1">
      <c r="B13" s="6" t="inlineStr">
        <is>
          <t>Needed by: the planned start of the schedule activity that consumes the answer, minus the Yard's lead time after the decision. Deciding by this date uses no float.</t>
        </is>
      </c>
    </row>
    <row r="14" ht="34" customHeight="1">
      <c r="B14" s="6" t="inlineStr">
        <is>
          <t>Last responsible date: the same, worked from the activity's late start (planned start plus float), or an earlier limit such as the validity of the Yard's offer. Deciding later than this moves delivery.</t>
        </is>
      </c>
    </row>
    <row r="15" ht="19" customHeight="1">
      <c r="B15" s="6" t="inlineStr">
        <is>
          <t>Affects schedule if late: Yes when the consuming activity leads to delivery or a contractual milestone.</t>
        </is>
      </c>
    </row>
    <row r="16" ht="34" customHeight="1">
      <c r="B16" s="6" t="inlineStr">
        <is>
          <t>Statuses: Open, Deferred (still counted as open), Decided (confirmed in writing by the authorised person), Closed (the Yard has received the instruction), Withdrawn. Never delete a line; a reversed decision gets a new line.</t>
        </is>
      </c>
    </row>
    <row r="17" ht="34" customHeight="1">
      <c r="B17" s="6" t="inlineStr">
        <is>
          <t>Grey columns are formulas: days to needed-by, days decided late, days to the last responsible date and a flag (PAST LAST RESPONSIBLE DATE, OVERDUE, DUE WITHIN 7 DAYS, Open, Done). Do not type over them.</t>
        </is>
      </c>
    </row>
    <row r="18" ht="20" customHeight="1">
      <c r="B18" s="5" t="inlineStr">
        <is>
          <t>Counters</t>
        </is>
      </c>
    </row>
    <row r="19" ht="49" customHeight="1">
      <c r="B19" s="6" t="inlineStr">
        <is>
          <t>Open decisions; overdue (open, past needed-by); open and affecting the schedule; overdue and affecting the schedule; due in the next 14 days; past the last responsible date; number of decisions made after their needed-by date and the total days late.</t>
        </is>
      </c>
    </row>
    <row r="20" ht="20" customHeight="1">
      <c r="B20" s="5" t="inlineStr">
        <is>
          <t>Review &amp; Actions</t>
        </is>
      </c>
    </row>
    <row r="21" ht="49" customHeight="1">
      <c r="B21" s="6" t="inlineStr">
        <is>
          <t>Fill the meeting details and the agenda before the meeting and send them with the decision papers. The total minutes are summed. Actions: one line per action with a named owner and a due date; the flag shows OVERDUE and Due soon from the as-at date.</t>
        </is>
      </c>
    </row>
    <row r="22" ht="20" customHeight="1">
      <c r="B22" s="5" t="inlineStr">
        <is>
          <t>Example data</t>
        </is>
      </c>
    </row>
    <row r="23" ht="34" customHeight="1">
      <c r="B23" s="6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24" ht="34" customHeight="1">
      <c r="B24" s="6" t="inlineStr">
        <is>
          <t>The examples show the owner's side of the fictional YP-48 on the morning of the month-14 owner review (8 March 2028), consistent with the week 61 report in lesson L10. All dates and durations are illustrative teaching values.</t>
        </is>
      </c>
    </row>
    <row r="25" ht="20" customHeight="1">
      <c r="B25" s="5" t="inlineStr">
        <is>
          <t>Limits</t>
        </is>
      </c>
    </row>
    <row r="26" ht="34" customHeight="1">
      <c r="B26" s="6" t="inlineStr">
        <is>
          <t>Who may decide, and in which channel a decision counts as written, is set by your contract and the Owner's delegation letter. This workbook records decisions; it does not make any of them binding.</t>
        </is>
      </c>
    </row>
  </sheetData>
  <mergeCells count="2">
    <mergeCell ref="A3:F3"/>
    <mergeCell ref="A2:F2"/>
  </mergeCells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51"/>
  <sheetViews>
    <sheetView workbookViewId="0">
      <pane xSplit="3" ySplit="11" topLeftCell="D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34" customWidth="1" min="3" max="3"/>
    <col width="30" customWidth="1" min="4" max="4"/>
    <col width="13" customWidth="1" min="5" max="5"/>
    <col width="20" customWidth="1" min="6" max="6"/>
    <col width="24" customWidth="1" min="7" max="7"/>
    <col width="12" customWidth="1" min="8" max="8"/>
    <col width="12" customWidth="1" min="9" max="9"/>
    <col width="10" customWidth="1" min="10" max="10"/>
    <col width="10" customWidth="1" min="11" max="11"/>
    <col width="11" customWidth="1" min="12" max="12"/>
    <col width="30" customWidth="1" min="13" max="13"/>
    <col width="13" customWidth="1" min="14" max="14"/>
    <col width="30" customWidth="1" min="15" max="15"/>
    <col width="10" customWidth="1" min="16" max="16"/>
    <col width="9" customWidth="1" min="17" max="17"/>
    <col width="11" customWidth="1" min="18" max="18"/>
    <col width="22" customWidth="1" min="19" max="19"/>
  </cols>
  <sheetData>
    <row r="1" ht="30" customHeight="1">
      <c r="S1" s="1" t="inlineStr">
        <is>
          <t>TPL-SPM-T11  |  project2-me.com</t>
        </is>
      </c>
    </row>
    <row r="2" ht="26" customHeight="1">
      <c r="A2" s="2" t="inlineStr">
        <is>
          <t>Decision and Action Log (T11): Decision Log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3" ht="30" customHeight="1">
      <c r="A3" s="4" t="inlineStr">
        <is>
          <t>Blank log. The as-at date defaults to today; overwrite it with the review date if you prefer.</t>
        </is>
      </c>
    </row>
    <row r="5">
      <c r="A5" s="7" t="inlineStr">
        <is>
          <t>As-at date</t>
        </is>
      </c>
      <c r="C5" s="8">
        <f>TODAY()</f>
        <v/>
      </c>
      <c r="E5" s="9" t="inlineStr">
        <is>
          <t>Enter today's date or the date of the review. Grey columns are formulas; do not type over them. 'Open' counts include 'Deferred'.</t>
        </is>
      </c>
    </row>
    <row r="7" ht="30" customHeight="1">
      <c r="A7" s="7" t="inlineStr">
        <is>
          <t>Open decisions</t>
        </is>
      </c>
      <c r="C7" s="10">
        <f>COUNTIFS($K$12:$K$51,"Open")+COUNTIFS($K$12:$K$51,"Deferred")</f>
        <v/>
      </c>
      <c r="D7" s="7" t="inlineStr">
        <is>
          <t>Overdue (open, past needed-by)</t>
        </is>
      </c>
      <c r="F7" s="10">
        <f>COUNTIFS($K$12:$K$51,"Open",$H$12:$H$51,"&lt;"&amp;$C$5)+COUNTIFS($K$12:$K$51,"Deferred",$H$12:$H$51,"&lt;"&amp;$C$5)</f>
        <v/>
      </c>
      <c r="G7" s="7" t="inlineStr">
        <is>
          <t>Open, affecting schedule</t>
        </is>
      </c>
      <c r="I7" s="10">
        <f>COUNTIFS($K$12:$K$51,"Open",$J$12:$J$51,"Yes")+COUNTIFS($K$12:$K$51,"Deferred",$J$12:$J$51,"Yes")</f>
        <v/>
      </c>
      <c r="J7" s="7" t="inlineStr">
        <is>
          <t>Overdue and affecting schedule</t>
        </is>
      </c>
      <c r="L7" s="10">
        <f>COUNTIFS($K$12:$K$51,"Open",$J$12:$J$51,"Yes",$H$12:$H$51,"&lt;"&amp;$C$5)+COUNTIFS($K$12:$K$51,"Deferred",$J$12:$J$51,"Yes",$H$12:$H$51,"&lt;"&amp;$C$5)</f>
        <v/>
      </c>
    </row>
    <row r="8" ht="30" customHeight="1">
      <c r="A8" s="7" t="inlineStr">
        <is>
          <t>Due in the next 14 days</t>
        </is>
      </c>
      <c r="C8" s="10">
        <f>COUNTIFS($K$12:$K$51,"Open",$H$12:$H$51,"&gt;="&amp;$C$5,$H$12:$H$51,"&lt;="&amp;($C$5+14))+COUNTIFS($K$12:$K$51,"Deferred",$H$12:$H$51,"&gt;="&amp;$C$5,$H$12:$H$51,"&lt;="&amp;($C$5+14))</f>
        <v/>
      </c>
      <c r="D8" s="7" t="inlineStr">
        <is>
          <t>Past last responsible date</t>
        </is>
      </c>
      <c r="F8" s="10">
        <f>COUNTIFS($K$12:$K$51,"Open",$I$12:$I$51,"&lt;"&amp;$C$5)+COUNTIFS($K$12:$K$51,"Deferred",$I$12:$I$51,"&lt;"&amp;$C$5)</f>
        <v/>
      </c>
      <c r="G8" s="7" t="inlineStr">
        <is>
          <t>Decided after needed-by</t>
        </is>
      </c>
      <c r="I8" s="10">
        <f>COUNTIF($Q$12:$Q$51,"&gt;0")</f>
        <v/>
      </c>
      <c r="J8" s="7" t="inlineStr">
        <is>
          <t>Total days decided late</t>
        </is>
      </c>
      <c r="L8" s="10">
        <f>SUM($Q$12:$Q$51)</f>
        <v/>
      </c>
    </row>
    <row r="10" ht="28" customHeight="1">
      <c r="A10" s="11" t="inlineStr">
        <is>
          <t>One line per question that needs an answer from the Owner (or from the owner's rep under the delegation letter). Needed-by: planned start of the consuming activity minus the Yard's lead time after the decision. Last responsible date: the same from the late start, or an earlier limit such as an offer's validity.</t>
        </is>
      </c>
    </row>
    <row r="11" ht="58" customHeight="1">
      <c r="A11" s="12" t="inlineStr">
        <is>
          <t>Ref</t>
        </is>
      </c>
      <c r="B11" s="12" t="inlineStr">
        <is>
          <t>Date raised</t>
        </is>
      </c>
      <c r="C11" s="12" t="inlineStr">
        <is>
          <t>Question (answerable as asked)</t>
        </is>
      </c>
      <c r="D11" s="12" t="inlineStr">
        <is>
          <t>Options and recommendation</t>
        </is>
      </c>
      <c r="E11" s="12" t="inlineStr">
        <is>
          <t>Who decides</t>
        </is>
      </c>
      <c r="F11" s="12" t="inlineStr">
        <is>
          <t>Consulted before deciding</t>
        </is>
      </c>
      <c r="G11" s="12" t="inlineStr">
        <is>
          <t>Consuming schedule activity</t>
        </is>
      </c>
      <c r="H11" s="12" t="inlineStr">
        <is>
          <t>Needed by (no float used)</t>
        </is>
      </c>
      <c r="I11" s="12" t="inlineStr">
        <is>
          <t>Last responsible date (float used)</t>
        </is>
      </c>
      <c r="J11" s="12" t="inlineStr">
        <is>
          <t>Affects schedule if late?</t>
        </is>
      </c>
      <c r="K11" s="12" t="inlineStr">
        <is>
          <t>Status</t>
        </is>
      </c>
      <c r="L11" s="12" t="inlineStr">
        <is>
          <t>Date decided</t>
        </is>
      </c>
      <c r="M11" s="12" t="inlineStr">
        <is>
          <t>Decision and where the written confirmation is filed</t>
        </is>
      </c>
      <c r="N11" s="12" t="inlineStr">
        <is>
          <t>Link (CR, drawing, sample)</t>
        </is>
      </c>
      <c r="O11" s="12" t="inlineStr">
        <is>
          <t>Notes</t>
        </is>
      </c>
      <c r="P11" s="12" t="inlineStr">
        <is>
          <t>Days to needed-by</t>
        </is>
      </c>
      <c r="Q11" s="12" t="inlineStr">
        <is>
          <t>Days decided late</t>
        </is>
      </c>
      <c r="R11" s="12" t="inlineStr">
        <is>
          <t>Days to last responsible date</t>
        </is>
      </c>
      <c r="S11" s="12" t="inlineStr">
        <is>
          <t>Flag</t>
        </is>
      </c>
    </row>
    <row r="12" ht="22" customHeight="1">
      <c r="A12" s="13" t="n"/>
      <c r="B12" s="14" t="n"/>
      <c r="C12" s="13" t="n"/>
      <c r="D12" s="13" t="n"/>
      <c r="E12" s="13" t="n"/>
      <c r="F12" s="13" t="n"/>
      <c r="G12" s="13" t="n"/>
      <c r="H12" s="14" t="n"/>
      <c r="I12" s="14" t="n"/>
      <c r="J12" s="13" t="n"/>
      <c r="K12" s="13" t="n"/>
      <c r="L12" s="14" t="n"/>
      <c r="M12" s="13" t="n"/>
      <c r="N12" s="13" t="n"/>
      <c r="O12" s="13" t="n"/>
      <c r="P12" s="15">
        <f>IF(OR(A12="",H12=""),"",IF(OR(K12="Open",K12="Deferred"),H12-$C$5,""))</f>
        <v/>
      </c>
      <c r="Q12" s="15">
        <f>IF(OR(L12="",H12=""),"",MAX(0,L12-H12))</f>
        <v/>
      </c>
      <c r="R12" s="15">
        <f>IF(OR(A12="",I12=""),"",IF(OR(K12="Open",K12="Deferred"),I12-$C$5,""))</f>
        <v/>
      </c>
      <c r="S12" s="16">
        <f>IF(A12="","",IF(AND(OR(K12="Open",K12="Deferred"),I12&lt;&gt;"",$C$5&gt;I12),"PAST LAST RESPONSIBLE DATE",IF(AND(OR(K12="Open",K12="Deferred"),H12&lt;&gt;"",$C$5&gt;H12),"OVERDUE",IF(AND(OR(K12="Open",K12="Deferred"),H12&lt;&gt;"",H12-$C$5&lt;=7),"DUE WITHIN 7 DAYS",IF(OR(K12="Open",K12="Deferred"),"Open","Done")))))</f>
        <v/>
      </c>
    </row>
    <row r="13" ht="22" customHeight="1">
      <c r="A13" s="13" t="n"/>
      <c r="B13" s="14" t="n"/>
      <c r="C13" s="13" t="n"/>
      <c r="D13" s="13" t="n"/>
      <c r="E13" s="13" t="n"/>
      <c r="F13" s="13" t="n"/>
      <c r="G13" s="13" t="n"/>
      <c r="H13" s="14" t="n"/>
      <c r="I13" s="14" t="n"/>
      <c r="J13" s="13" t="n"/>
      <c r="K13" s="13" t="n"/>
      <c r="L13" s="14" t="n"/>
      <c r="M13" s="13" t="n"/>
      <c r="N13" s="13" t="n"/>
      <c r="O13" s="13" t="n"/>
      <c r="P13" s="15">
        <f>IF(OR(A13="",H13=""),"",IF(OR(K13="Open",K13="Deferred"),H13-$C$5,""))</f>
        <v/>
      </c>
      <c r="Q13" s="15">
        <f>IF(OR(L13="",H13=""),"",MAX(0,L13-H13))</f>
        <v/>
      </c>
      <c r="R13" s="15">
        <f>IF(OR(A13="",I13=""),"",IF(OR(K13="Open",K13="Deferred"),I13-$C$5,""))</f>
        <v/>
      </c>
      <c r="S13" s="16">
        <f>IF(A13="","",IF(AND(OR(K13="Open",K13="Deferred"),I13&lt;&gt;"",$C$5&gt;I13),"PAST LAST RESPONSIBLE DATE",IF(AND(OR(K13="Open",K13="Deferred"),H13&lt;&gt;"",$C$5&gt;H13),"OVERDUE",IF(AND(OR(K13="Open",K13="Deferred"),H13&lt;&gt;"",H13-$C$5&lt;=7),"DUE WITHIN 7 DAYS",IF(OR(K13="Open",K13="Deferred"),"Open","Done")))))</f>
        <v/>
      </c>
    </row>
    <row r="14" ht="22" customHeight="1">
      <c r="A14" s="13" t="n"/>
      <c r="B14" s="14" t="n"/>
      <c r="C14" s="13" t="n"/>
      <c r="D14" s="13" t="n"/>
      <c r="E14" s="13" t="n"/>
      <c r="F14" s="13" t="n"/>
      <c r="G14" s="13" t="n"/>
      <c r="H14" s="14" t="n"/>
      <c r="I14" s="14" t="n"/>
      <c r="J14" s="13" t="n"/>
      <c r="K14" s="13" t="n"/>
      <c r="L14" s="14" t="n"/>
      <c r="M14" s="13" t="n"/>
      <c r="N14" s="13" t="n"/>
      <c r="O14" s="13" t="n"/>
      <c r="P14" s="15">
        <f>IF(OR(A14="",H14=""),"",IF(OR(K14="Open",K14="Deferred"),H14-$C$5,""))</f>
        <v/>
      </c>
      <c r="Q14" s="15">
        <f>IF(OR(L14="",H14=""),"",MAX(0,L14-H14))</f>
        <v/>
      </c>
      <c r="R14" s="15">
        <f>IF(OR(A14="",I14=""),"",IF(OR(K14="Open",K14="Deferred"),I14-$C$5,""))</f>
        <v/>
      </c>
      <c r="S14" s="16">
        <f>IF(A14="","",IF(AND(OR(K14="Open",K14="Deferred"),I14&lt;&gt;"",$C$5&gt;I14),"PAST LAST RESPONSIBLE DATE",IF(AND(OR(K14="Open",K14="Deferred"),H14&lt;&gt;"",$C$5&gt;H14),"OVERDUE",IF(AND(OR(K14="Open",K14="Deferred"),H14&lt;&gt;"",H14-$C$5&lt;=7),"DUE WITHIN 7 DAYS",IF(OR(K14="Open",K14="Deferred"),"Open","Done")))))</f>
        <v/>
      </c>
    </row>
    <row r="15" ht="22" customHeight="1">
      <c r="A15" s="13" t="n"/>
      <c r="B15" s="14" t="n"/>
      <c r="C15" s="13" t="n"/>
      <c r="D15" s="13" t="n"/>
      <c r="E15" s="13" t="n"/>
      <c r="F15" s="13" t="n"/>
      <c r="G15" s="13" t="n"/>
      <c r="H15" s="14" t="n"/>
      <c r="I15" s="14" t="n"/>
      <c r="J15" s="13" t="n"/>
      <c r="K15" s="13" t="n"/>
      <c r="L15" s="14" t="n"/>
      <c r="M15" s="13" t="n"/>
      <c r="N15" s="13" t="n"/>
      <c r="O15" s="13" t="n"/>
      <c r="P15" s="15">
        <f>IF(OR(A15="",H15=""),"",IF(OR(K15="Open",K15="Deferred"),H15-$C$5,""))</f>
        <v/>
      </c>
      <c r="Q15" s="15">
        <f>IF(OR(L15="",H15=""),"",MAX(0,L15-H15))</f>
        <v/>
      </c>
      <c r="R15" s="15">
        <f>IF(OR(A15="",I15=""),"",IF(OR(K15="Open",K15="Deferred"),I15-$C$5,""))</f>
        <v/>
      </c>
      <c r="S15" s="16">
        <f>IF(A15="","",IF(AND(OR(K15="Open",K15="Deferred"),I15&lt;&gt;"",$C$5&gt;I15),"PAST LAST RESPONSIBLE DATE",IF(AND(OR(K15="Open",K15="Deferred"),H15&lt;&gt;"",$C$5&gt;H15),"OVERDUE",IF(AND(OR(K15="Open",K15="Deferred"),H15&lt;&gt;"",H15-$C$5&lt;=7),"DUE WITHIN 7 DAYS",IF(OR(K15="Open",K15="Deferred"),"Open","Done")))))</f>
        <v/>
      </c>
    </row>
    <row r="16" ht="22" customHeight="1">
      <c r="A16" s="13" t="n"/>
      <c r="B16" s="14" t="n"/>
      <c r="C16" s="13" t="n"/>
      <c r="D16" s="13" t="n"/>
      <c r="E16" s="13" t="n"/>
      <c r="F16" s="13" t="n"/>
      <c r="G16" s="13" t="n"/>
      <c r="H16" s="14" t="n"/>
      <c r="I16" s="14" t="n"/>
      <c r="J16" s="13" t="n"/>
      <c r="K16" s="13" t="n"/>
      <c r="L16" s="14" t="n"/>
      <c r="M16" s="13" t="n"/>
      <c r="N16" s="13" t="n"/>
      <c r="O16" s="13" t="n"/>
      <c r="P16" s="15">
        <f>IF(OR(A16="",H16=""),"",IF(OR(K16="Open",K16="Deferred"),H16-$C$5,""))</f>
        <v/>
      </c>
      <c r="Q16" s="15">
        <f>IF(OR(L16="",H16=""),"",MAX(0,L16-H16))</f>
        <v/>
      </c>
      <c r="R16" s="15">
        <f>IF(OR(A16="",I16=""),"",IF(OR(K16="Open",K16="Deferred"),I16-$C$5,""))</f>
        <v/>
      </c>
      <c r="S16" s="16">
        <f>IF(A16="","",IF(AND(OR(K16="Open",K16="Deferred"),I16&lt;&gt;"",$C$5&gt;I16),"PAST LAST RESPONSIBLE DATE",IF(AND(OR(K16="Open",K16="Deferred"),H16&lt;&gt;"",$C$5&gt;H16),"OVERDUE",IF(AND(OR(K16="Open",K16="Deferred"),H16&lt;&gt;"",H16-$C$5&lt;=7),"DUE WITHIN 7 DAYS",IF(OR(K16="Open",K16="Deferred"),"Open","Done")))))</f>
        <v/>
      </c>
    </row>
    <row r="17" ht="22" customHeight="1">
      <c r="A17" s="13" t="n"/>
      <c r="B17" s="14" t="n"/>
      <c r="C17" s="13" t="n"/>
      <c r="D17" s="13" t="n"/>
      <c r="E17" s="13" t="n"/>
      <c r="F17" s="13" t="n"/>
      <c r="G17" s="13" t="n"/>
      <c r="H17" s="14" t="n"/>
      <c r="I17" s="14" t="n"/>
      <c r="J17" s="13" t="n"/>
      <c r="K17" s="13" t="n"/>
      <c r="L17" s="14" t="n"/>
      <c r="M17" s="13" t="n"/>
      <c r="N17" s="13" t="n"/>
      <c r="O17" s="13" t="n"/>
      <c r="P17" s="15">
        <f>IF(OR(A17="",H17=""),"",IF(OR(K17="Open",K17="Deferred"),H17-$C$5,""))</f>
        <v/>
      </c>
      <c r="Q17" s="15">
        <f>IF(OR(L17="",H17=""),"",MAX(0,L17-H17))</f>
        <v/>
      </c>
      <c r="R17" s="15">
        <f>IF(OR(A17="",I17=""),"",IF(OR(K17="Open",K17="Deferred"),I17-$C$5,""))</f>
        <v/>
      </c>
      <c r="S17" s="16">
        <f>IF(A17="","",IF(AND(OR(K17="Open",K17="Deferred"),I17&lt;&gt;"",$C$5&gt;I17),"PAST LAST RESPONSIBLE DATE",IF(AND(OR(K17="Open",K17="Deferred"),H17&lt;&gt;"",$C$5&gt;H17),"OVERDUE",IF(AND(OR(K17="Open",K17="Deferred"),H17&lt;&gt;"",H17-$C$5&lt;=7),"DUE WITHIN 7 DAYS",IF(OR(K17="Open",K17="Deferred"),"Open","Done")))))</f>
        <v/>
      </c>
    </row>
    <row r="18" ht="22" customHeight="1">
      <c r="A18" s="13" t="n"/>
      <c r="B18" s="14" t="n"/>
      <c r="C18" s="13" t="n"/>
      <c r="D18" s="13" t="n"/>
      <c r="E18" s="13" t="n"/>
      <c r="F18" s="13" t="n"/>
      <c r="G18" s="13" t="n"/>
      <c r="H18" s="14" t="n"/>
      <c r="I18" s="14" t="n"/>
      <c r="J18" s="13" t="n"/>
      <c r="K18" s="13" t="n"/>
      <c r="L18" s="14" t="n"/>
      <c r="M18" s="13" t="n"/>
      <c r="N18" s="13" t="n"/>
      <c r="O18" s="13" t="n"/>
      <c r="P18" s="15">
        <f>IF(OR(A18="",H18=""),"",IF(OR(K18="Open",K18="Deferred"),H18-$C$5,""))</f>
        <v/>
      </c>
      <c r="Q18" s="15">
        <f>IF(OR(L18="",H18=""),"",MAX(0,L18-H18))</f>
        <v/>
      </c>
      <c r="R18" s="15">
        <f>IF(OR(A18="",I18=""),"",IF(OR(K18="Open",K18="Deferred"),I18-$C$5,""))</f>
        <v/>
      </c>
      <c r="S18" s="16">
        <f>IF(A18="","",IF(AND(OR(K18="Open",K18="Deferred"),I18&lt;&gt;"",$C$5&gt;I18),"PAST LAST RESPONSIBLE DATE",IF(AND(OR(K18="Open",K18="Deferred"),H18&lt;&gt;"",$C$5&gt;H18),"OVERDUE",IF(AND(OR(K18="Open",K18="Deferred"),H18&lt;&gt;"",H18-$C$5&lt;=7),"DUE WITHIN 7 DAYS",IF(OR(K18="Open",K18="Deferred"),"Open","Done")))))</f>
        <v/>
      </c>
    </row>
    <row r="19" ht="22" customHeight="1">
      <c r="A19" s="13" t="n"/>
      <c r="B19" s="14" t="n"/>
      <c r="C19" s="13" t="n"/>
      <c r="D19" s="13" t="n"/>
      <c r="E19" s="13" t="n"/>
      <c r="F19" s="13" t="n"/>
      <c r="G19" s="13" t="n"/>
      <c r="H19" s="14" t="n"/>
      <c r="I19" s="14" t="n"/>
      <c r="J19" s="13" t="n"/>
      <c r="K19" s="13" t="n"/>
      <c r="L19" s="14" t="n"/>
      <c r="M19" s="13" t="n"/>
      <c r="N19" s="13" t="n"/>
      <c r="O19" s="13" t="n"/>
      <c r="P19" s="15">
        <f>IF(OR(A19="",H19=""),"",IF(OR(K19="Open",K19="Deferred"),H19-$C$5,""))</f>
        <v/>
      </c>
      <c r="Q19" s="15">
        <f>IF(OR(L19="",H19=""),"",MAX(0,L19-H19))</f>
        <v/>
      </c>
      <c r="R19" s="15">
        <f>IF(OR(A19="",I19=""),"",IF(OR(K19="Open",K19="Deferred"),I19-$C$5,""))</f>
        <v/>
      </c>
      <c r="S19" s="16">
        <f>IF(A19="","",IF(AND(OR(K19="Open",K19="Deferred"),I19&lt;&gt;"",$C$5&gt;I19),"PAST LAST RESPONSIBLE DATE",IF(AND(OR(K19="Open",K19="Deferred"),H19&lt;&gt;"",$C$5&gt;H19),"OVERDUE",IF(AND(OR(K19="Open",K19="Deferred"),H19&lt;&gt;"",H19-$C$5&lt;=7),"DUE WITHIN 7 DAYS",IF(OR(K19="Open",K19="Deferred"),"Open","Done")))))</f>
        <v/>
      </c>
    </row>
    <row r="20" ht="22" customHeight="1">
      <c r="A20" s="13" t="n"/>
      <c r="B20" s="14" t="n"/>
      <c r="C20" s="13" t="n"/>
      <c r="D20" s="13" t="n"/>
      <c r="E20" s="13" t="n"/>
      <c r="F20" s="13" t="n"/>
      <c r="G20" s="13" t="n"/>
      <c r="H20" s="14" t="n"/>
      <c r="I20" s="14" t="n"/>
      <c r="J20" s="13" t="n"/>
      <c r="K20" s="13" t="n"/>
      <c r="L20" s="14" t="n"/>
      <c r="M20" s="13" t="n"/>
      <c r="N20" s="13" t="n"/>
      <c r="O20" s="13" t="n"/>
      <c r="P20" s="15">
        <f>IF(OR(A20="",H20=""),"",IF(OR(K20="Open",K20="Deferred"),H20-$C$5,""))</f>
        <v/>
      </c>
      <c r="Q20" s="15">
        <f>IF(OR(L20="",H20=""),"",MAX(0,L20-H20))</f>
        <v/>
      </c>
      <c r="R20" s="15">
        <f>IF(OR(A20="",I20=""),"",IF(OR(K20="Open",K20="Deferred"),I20-$C$5,""))</f>
        <v/>
      </c>
      <c r="S20" s="16">
        <f>IF(A20="","",IF(AND(OR(K20="Open",K20="Deferred"),I20&lt;&gt;"",$C$5&gt;I20),"PAST LAST RESPONSIBLE DATE",IF(AND(OR(K20="Open",K20="Deferred"),H20&lt;&gt;"",$C$5&gt;H20),"OVERDUE",IF(AND(OR(K20="Open",K20="Deferred"),H20&lt;&gt;"",H20-$C$5&lt;=7),"DUE WITHIN 7 DAYS",IF(OR(K20="Open",K20="Deferred"),"Open","Done")))))</f>
        <v/>
      </c>
    </row>
    <row r="21" ht="22" customHeight="1">
      <c r="A21" s="13" t="n"/>
      <c r="B21" s="14" t="n"/>
      <c r="C21" s="13" t="n"/>
      <c r="D21" s="13" t="n"/>
      <c r="E21" s="13" t="n"/>
      <c r="F21" s="13" t="n"/>
      <c r="G21" s="13" t="n"/>
      <c r="H21" s="14" t="n"/>
      <c r="I21" s="14" t="n"/>
      <c r="J21" s="13" t="n"/>
      <c r="K21" s="13" t="n"/>
      <c r="L21" s="14" t="n"/>
      <c r="M21" s="13" t="n"/>
      <c r="N21" s="13" t="n"/>
      <c r="O21" s="13" t="n"/>
      <c r="P21" s="15">
        <f>IF(OR(A21="",H21=""),"",IF(OR(K21="Open",K21="Deferred"),H21-$C$5,""))</f>
        <v/>
      </c>
      <c r="Q21" s="15">
        <f>IF(OR(L21="",H21=""),"",MAX(0,L21-H21))</f>
        <v/>
      </c>
      <c r="R21" s="15">
        <f>IF(OR(A21="",I21=""),"",IF(OR(K21="Open",K21="Deferred"),I21-$C$5,""))</f>
        <v/>
      </c>
      <c r="S21" s="16">
        <f>IF(A21="","",IF(AND(OR(K21="Open",K21="Deferred"),I21&lt;&gt;"",$C$5&gt;I21),"PAST LAST RESPONSIBLE DATE",IF(AND(OR(K21="Open",K21="Deferred"),H21&lt;&gt;"",$C$5&gt;H21),"OVERDUE",IF(AND(OR(K21="Open",K21="Deferred"),H21&lt;&gt;"",H21-$C$5&lt;=7),"DUE WITHIN 7 DAYS",IF(OR(K21="Open",K21="Deferred"),"Open","Done")))))</f>
        <v/>
      </c>
    </row>
    <row r="22" ht="22" customHeight="1">
      <c r="A22" s="13" t="n"/>
      <c r="B22" s="14" t="n"/>
      <c r="C22" s="13" t="n"/>
      <c r="D22" s="13" t="n"/>
      <c r="E22" s="13" t="n"/>
      <c r="F22" s="13" t="n"/>
      <c r="G22" s="13" t="n"/>
      <c r="H22" s="14" t="n"/>
      <c r="I22" s="14" t="n"/>
      <c r="J22" s="13" t="n"/>
      <c r="K22" s="13" t="n"/>
      <c r="L22" s="14" t="n"/>
      <c r="M22" s="13" t="n"/>
      <c r="N22" s="13" t="n"/>
      <c r="O22" s="13" t="n"/>
      <c r="P22" s="15">
        <f>IF(OR(A22="",H22=""),"",IF(OR(K22="Open",K22="Deferred"),H22-$C$5,""))</f>
        <v/>
      </c>
      <c r="Q22" s="15">
        <f>IF(OR(L22="",H22=""),"",MAX(0,L22-H22))</f>
        <v/>
      </c>
      <c r="R22" s="15">
        <f>IF(OR(A22="",I22=""),"",IF(OR(K22="Open",K22="Deferred"),I22-$C$5,""))</f>
        <v/>
      </c>
      <c r="S22" s="16">
        <f>IF(A22="","",IF(AND(OR(K22="Open",K22="Deferred"),I22&lt;&gt;"",$C$5&gt;I22),"PAST LAST RESPONSIBLE DATE",IF(AND(OR(K22="Open",K22="Deferred"),H22&lt;&gt;"",$C$5&gt;H22),"OVERDUE",IF(AND(OR(K22="Open",K22="Deferred"),H22&lt;&gt;"",H22-$C$5&lt;=7),"DUE WITHIN 7 DAYS",IF(OR(K22="Open",K22="Deferred"),"Open","Done")))))</f>
        <v/>
      </c>
    </row>
    <row r="23" ht="22" customHeight="1">
      <c r="A23" s="13" t="n"/>
      <c r="B23" s="14" t="n"/>
      <c r="C23" s="13" t="n"/>
      <c r="D23" s="13" t="n"/>
      <c r="E23" s="13" t="n"/>
      <c r="F23" s="13" t="n"/>
      <c r="G23" s="13" t="n"/>
      <c r="H23" s="14" t="n"/>
      <c r="I23" s="14" t="n"/>
      <c r="J23" s="13" t="n"/>
      <c r="K23" s="13" t="n"/>
      <c r="L23" s="14" t="n"/>
      <c r="M23" s="13" t="n"/>
      <c r="N23" s="13" t="n"/>
      <c r="O23" s="13" t="n"/>
      <c r="P23" s="15">
        <f>IF(OR(A23="",H23=""),"",IF(OR(K23="Open",K23="Deferred"),H23-$C$5,""))</f>
        <v/>
      </c>
      <c r="Q23" s="15">
        <f>IF(OR(L23="",H23=""),"",MAX(0,L23-H23))</f>
        <v/>
      </c>
      <c r="R23" s="15">
        <f>IF(OR(A23="",I23=""),"",IF(OR(K23="Open",K23="Deferred"),I23-$C$5,""))</f>
        <v/>
      </c>
      <c r="S23" s="16">
        <f>IF(A23="","",IF(AND(OR(K23="Open",K23="Deferred"),I23&lt;&gt;"",$C$5&gt;I23),"PAST LAST RESPONSIBLE DATE",IF(AND(OR(K23="Open",K23="Deferred"),H23&lt;&gt;"",$C$5&gt;H23),"OVERDUE",IF(AND(OR(K23="Open",K23="Deferred"),H23&lt;&gt;"",H23-$C$5&lt;=7),"DUE WITHIN 7 DAYS",IF(OR(K23="Open",K23="Deferred"),"Open","Done")))))</f>
        <v/>
      </c>
    </row>
    <row r="24" ht="22" customHeight="1">
      <c r="A24" s="13" t="n"/>
      <c r="B24" s="14" t="n"/>
      <c r="C24" s="13" t="n"/>
      <c r="D24" s="13" t="n"/>
      <c r="E24" s="13" t="n"/>
      <c r="F24" s="13" t="n"/>
      <c r="G24" s="13" t="n"/>
      <c r="H24" s="14" t="n"/>
      <c r="I24" s="14" t="n"/>
      <c r="J24" s="13" t="n"/>
      <c r="K24" s="13" t="n"/>
      <c r="L24" s="14" t="n"/>
      <c r="M24" s="13" t="n"/>
      <c r="N24" s="13" t="n"/>
      <c r="O24" s="13" t="n"/>
      <c r="P24" s="15">
        <f>IF(OR(A24="",H24=""),"",IF(OR(K24="Open",K24="Deferred"),H24-$C$5,""))</f>
        <v/>
      </c>
      <c r="Q24" s="15">
        <f>IF(OR(L24="",H24=""),"",MAX(0,L24-H24))</f>
        <v/>
      </c>
      <c r="R24" s="15">
        <f>IF(OR(A24="",I24=""),"",IF(OR(K24="Open",K24="Deferred"),I24-$C$5,""))</f>
        <v/>
      </c>
      <c r="S24" s="16">
        <f>IF(A24="","",IF(AND(OR(K24="Open",K24="Deferred"),I24&lt;&gt;"",$C$5&gt;I24),"PAST LAST RESPONSIBLE DATE",IF(AND(OR(K24="Open",K24="Deferred"),H24&lt;&gt;"",$C$5&gt;H24),"OVERDUE",IF(AND(OR(K24="Open",K24="Deferred"),H24&lt;&gt;"",H24-$C$5&lt;=7),"DUE WITHIN 7 DAYS",IF(OR(K24="Open",K24="Deferred"),"Open","Done")))))</f>
        <v/>
      </c>
    </row>
    <row r="25" ht="22" customHeight="1">
      <c r="A25" s="13" t="n"/>
      <c r="B25" s="14" t="n"/>
      <c r="C25" s="13" t="n"/>
      <c r="D25" s="13" t="n"/>
      <c r="E25" s="13" t="n"/>
      <c r="F25" s="13" t="n"/>
      <c r="G25" s="13" t="n"/>
      <c r="H25" s="14" t="n"/>
      <c r="I25" s="14" t="n"/>
      <c r="J25" s="13" t="n"/>
      <c r="K25" s="13" t="n"/>
      <c r="L25" s="14" t="n"/>
      <c r="M25" s="13" t="n"/>
      <c r="N25" s="13" t="n"/>
      <c r="O25" s="13" t="n"/>
      <c r="P25" s="15">
        <f>IF(OR(A25="",H25=""),"",IF(OR(K25="Open",K25="Deferred"),H25-$C$5,""))</f>
        <v/>
      </c>
      <c r="Q25" s="15">
        <f>IF(OR(L25="",H25=""),"",MAX(0,L25-H25))</f>
        <v/>
      </c>
      <c r="R25" s="15">
        <f>IF(OR(A25="",I25=""),"",IF(OR(K25="Open",K25="Deferred"),I25-$C$5,""))</f>
        <v/>
      </c>
      <c r="S25" s="16">
        <f>IF(A25="","",IF(AND(OR(K25="Open",K25="Deferred"),I25&lt;&gt;"",$C$5&gt;I25),"PAST LAST RESPONSIBLE DATE",IF(AND(OR(K25="Open",K25="Deferred"),H25&lt;&gt;"",$C$5&gt;H25),"OVERDUE",IF(AND(OR(K25="Open",K25="Deferred"),H25&lt;&gt;"",H25-$C$5&lt;=7),"DUE WITHIN 7 DAYS",IF(OR(K25="Open",K25="Deferred"),"Open","Done")))))</f>
        <v/>
      </c>
    </row>
    <row r="26" ht="22" customHeight="1">
      <c r="A26" s="13" t="n"/>
      <c r="B26" s="14" t="n"/>
      <c r="C26" s="13" t="n"/>
      <c r="D26" s="13" t="n"/>
      <c r="E26" s="13" t="n"/>
      <c r="F26" s="13" t="n"/>
      <c r="G26" s="13" t="n"/>
      <c r="H26" s="14" t="n"/>
      <c r="I26" s="14" t="n"/>
      <c r="J26" s="13" t="n"/>
      <c r="K26" s="13" t="n"/>
      <c r="L26" s="14" t="n"/>
      <c r="M26" s="13" t="n"/>
      <c r="N26" s="13" t="n"/>
      <c r="O26" s="13" t="n"/>
      <c r="P26" s="15">
        <f>IF(OR(A26="",H26=""),"",IF(OR(K26="Open",K26="Deferred"),H26-$C$5,""))</f>
        <v/>
      </c>
      <c r="Q26" s="15">
        <f>IF(OR(L26="",H26=""),"",MAX(0,L26-H26))</f>
        <v/>
      </c>
      <c r="R26" s="15">
        <f>IF(OR(A26="",I26=""),"",IF(OR(K26="Open",K26="Deferred"),I26-$C$5,""))</f>
        <v/>
      </c>
      <c r="S26" s="16">
        <f>IF(A26="","",IF(AND(OR(K26="Open",K26="Deferred"),I26&lt;&gt;"",$C$5&gt;I26),"PAST LAST RESPONSIBLE DATE",IF(AND(OR(K26="Open",K26="Deferred"),H26&lt;&gt;"",$C$5&gt;H26),"OVERDUE",IF(AND(OR(K26="Open",K26="Deferred"),H26&lt;&gt;"",H26-$C$5&lt;=7),"DUE WITHIN 7 DAYS",IF(OR(K26="Open",K26="Deferred"),"Open","Done")))))</f>
        <v/>
      </c>
    </row>
    <row r="27" ht="22" customHeight="1">
      <c r="A27" s="13" t="n"/>
      <c r="B27" s="14" t="n"/>
      <c r="C27" s="13" t="n"/>
      <c r="D27" s="13" t="n"/>
      <c r="E27" s="13" t="n"/>
      <c r="F27" s="13" t="n"/>
      <c r="G27" s="13" t="n"/>
      <c r="H27" s="14" t="n"/>
      <c r="I27" s="14" t="n"/>
      <c r="J27" s="13" t="n"/>
      <c r="K27" s="13" t="n"/>
      <c r="L27" s="14" t="n"/>
      <c r="M27" s="13" t="n"/>
      <c r="N27" s="13" t="n"/>
      <c r="O27" s="13" t="n"/>
      <c r="P27" s="15">
        <f>IF(OR(A27="",H27=""),"",IF(OR(K27="Open",K27="Deferred"),H27-$C$5,""))</f>
        <v/>
      </c>
      <c r="Q27" s="15">
        <f>IF(OR(L27="",H27=""),"",MAX(0,L27-H27))</f>
        <v/>
      </c>
      <c r="R27" s="15">
        <f>IF(OR(A27="",I27=""),"",IF(OR(K27="Open",K27="Deferred"),I27-$C$5,""))</f>
        <v/>
      </c>
      <c r="S27" s="16">
        <f>IF(A27="","",IF(AND(OR(K27="Open",K27="Deferred"),I27&lt;&gt;"",$C$5&gt;I27),"PAST LAST RESPONSIBLE DATE",IF(AND(OR(K27="Open",K27="Deferred"),H27&lt;&gt;"",$C$5&gt;H27),"OVERDUE",IF(AND(OR(K27="Open",K27="Deferred"),H27&lt;&gt;"",H27-$C$5&lt;=7),"DUE WITHIN 7 DAYS",IF(OR(K27="Open",K27="Deferred"),"Open","Done")))))</f>
        <v/>
      </c>
    </row>
    <row r="28" ht="22" customHeight="1">
      <c r="A28" s="13" t="n"/>
      <c r="B28" s="14" t="n"/>
      <c r="C28" s="13" t="n"/>
      <c r="D28" s="13" t="n"/>
      <c r="E28" s="13" t="n"/>
      <c r="F28" s="13" t="n"/>
      <c r="G28" s="13" t="n"/>
      <c r="H28" s="14" t="n"/>
      <c r="I28" s="14" t="n"/>
      <c r="J28" s="13" t="n"/>
      <c r="K28" s="13" t="n"/>
      <c r="L28" s="14" t="n"/>
      <c r="M28" s="13" t="n"/>
      <c r="N28" s="13" t="n"/>
      <c r="O28" s="13" t="n"/>
      <c r="P28" s="15">
        <f>IF(OR(A28="",H28=""),"",IF(OR(K28="Open",K28="Deferred"),H28-$C$5,""))</f>
        <v/>
      </c>
      <c r="Q28" s="15">
        <f>IF(OR(L28="",H28=""),"",MAX(0,L28-H28))</f>
        <v/>
      </c>
      <c r="R28" s="15">
        <f>IF(OR(A28="",I28=""),"",IF(OR(K28="Open",K28="Deferred"),I28-$C$5,""))</f>
        <v/>
      </c>
      <c r="S28" s="16">
        <f>IF(A28="","",IF(AND(OR(K28="Open",K28="Deferred"),I28&lt;&gt;"",$C$5&gt;I28),"PAST LAST RESPONSIBLE DATE",IF(AND(OR(K28="Open",K28="Deferred"),H28&lt;&gt;"",$C$5&gt;H28),"OVERDUE",IF(AND(OR(K28="Open",K28="Deferred"),H28&lt;&gt;"",H28-$C$5&lt;=7),"DUE WITHIN 7 DAYS",IF(OR(K28="Open",K28="Deferred"),"Open","Done")))))</f>
        <v/>
      </c>
    </row>
    <row r="29" ht="22" customHeight="1">
      <c r="A29" s="13" t="n"/>
      <c r="B29" s="14" t="n"/>
      <c r="C29" s="13" t="n"/>
      <c r="D29" s="13" t="n"/>
      <c r="E29" s="13" t="n"/>
      <c r="F29" s="13" t="n"/>
      <c r="G29" s="13" t="n"/>
      <c r="H29" s="14" t="n"/>
      <c r="I29" s="14" t="n"/>
      <c r="J29" s="13" t="n"/>
      <c r="K29" s="13" t="n"/>
      <c r="L29" s="14" t="n"/>
      <c r="M29" s="13" t="n"/>
      <c r="N29" s="13" t="n"/>
      <c r="O29" s="13" t="n"/>
      <c r="P29" s="15">
        <f>IF(OR(A29="",H29=""),"",IF(OR(K29="Open",K29="Deferred"),H29-$C$5,""))</f>
        <v/>
      </c>
      <c r="Q29" s="15">
        <f>IF(OR(L29="",H29=""),"",MAX(0,L29-H29))</f>
        <v/>
      </c>
      <c r="R29" s="15">
        <f>IF(OR(A29="",I29=""),"",IF(OR(K29="Open",K29="Deferred"),I29-$C$5,""))</f>
        <v/>
      </c>
      <c r="S29" s="16">
        <f>IF(A29="","",IF(AND(OR(K29="Open",K29="Deferred"),I29&lt;&gt;"",$C$5&gt;I29),"PAST LAST RESPONSIBLE DATE",IF(AND(OR(K29="Open",K29="Deferred"),H29&lt;&gt;"",$C$5&gt;H29),"OVERDUE",IF(AND(OR(K29="Open",K29="Deferred"),H29&lt;&gt;"",H29-$C$5&lt;=7),"DUE WITHIN 7 DAYS",IF(OR(K29="Open",K29="Deferred"),"Open","Done")))))</f>
        <v/>
      </c>
    </row>
    <row r="30" ht="22" customHeight="1">
      <c r="A30" s="13" t="n"/>
      <c r="B30" s="14" t="n"/>
      <c r="C30" s="13" t="n"/>
      <c r="D30" s="13" t="n"/>
      <c r="E30" s="13" t="n"/>
      <c r="F30" s="13" t="n"/>
      <c r="G30" s="13" t="n"/>
      <c r="H30" s="14" t="n"/>
      <c r="I30" s="14" t="n"/>
      <c r="J30" s="13" t="n"/>
      <c r="K30" s="13" t="n"/>
      <c r="L30" s="14" t="n"/>
      <c r="M30" s="13" t="n"/>
      <c r="N30" s="13" t="n"/>
      <c r="O30" s="13" t="n"/>
      <c r="P30" s="15">
        <f>IF(OR(A30="",H30=""),"",IF(OR(K30="Open",K30="Deferred"),H30-$C$5,""))</f>
        <v/>
      </c>
      <c r="Q30" s="15">
        <f>IF(OR(L30="",H30=""),"",MAX(0,L30-H30))</f>
        <v/>
      </c>
      <c r="R30" s="15">
        <f>IF(OR(A30="",I30=""),"",IF(OR(K30="Open",K30="Deferred"),I30-$C$5,""))</f>
        <v/>
      </c>
      <c r="S30" s="16">
        <f>IF(A30="","",IF(AND(OR(K30="Open",K30="Deferred"),I30&lt;&gt;"",$C$5&gt;I30),"PAST LAST RESPONSIBLE DATE",IF(AND(OR(K30="Open",K30="Deferred"),H30&lt;&gt;"",$C$5&gt;H30),"OVERDUE",IF(AND(OR(K30="Open",K30="Deferred"),H30&lt;&gt;"",H30-$C$5&lt;=7),"DUE WITHIN 7 DAYS",IF(OR(K30="Open",K30="Deferred"),"Open","Done")))))</f>
        <v/>
      </c>
    </row>
    <row r="31" ht="22" customHeight="1">
      <c r="A31" s="13" t="n"/>
      <c r="B31" s="14" t="n"/>
      <c r="C31" s="13" t="n"/>
      <c r="D31" s="13" t="n"/>
      <c r="E31" s="13" t="n"/>
      <c r="F31" s="13" t="n"/>
      <c r="G31" s="13" t="n"/>
      <c r="H31" s="14" t="n"/>
      <c r="I31" s="14" t="n"/>
      <c r="J31" s="13" t="n"/>
      <c r="K31" s="13" t="n"/>
      <c r="L31" s="14" t="n"/>
      <c r="M31" s="13" t="n"/>
      <c r="N31" s="13" t="n"/>
      <c r="O31" s="13" t="n"/>
      <c r="P31" s="15">
        <f>IF(OR(A31="",H31=""),"",IF(OR(K31="Open",K31="Deferred"),H31-$C$5,""))</f>
        <v/>
      </c>
      <c r="Q31" s="15">
        <f>IF(OR(L31="",H31=""),"",MAX(0,L31-H31))</f>
        <v/>
      </c>
      <c r="R31" s="15">
        <f>IF(OR(A31="",I31=""),"",IF(OR(K31="Open",K31="Deferred"),I31-$C$5,""))</f>
        <v/>
      </c>
      <c r="S31" s="16">
        <f>IF(A31="","",IF(AND(OR(K31="Open",K31="Deferred"),I31&lt;&gt;"",$C$5&gt;I31),"PAST LAST RESPONSIBLE DATE",IF(AND(OR(K31="Open",K31="Deferred"),H31&lt;&gt;"",$C$5&gt;H31),"OVERDUE",IF(AND(OR(K31="Open",K31="Deferred"),H31&lt;&gt;"",H31-$C$5&lt;=7),"DUE WITHIN 7 DAYS",IF(OR(K31="Open",K31="Deferred"),"Open","Done")))))</f>
        <v/>
      </c>
    </row>
    <row r="32" ht="22" customHeight="1">
      <c r="A32" s="13" t="n"/>
      <c r="B32" s="14" t="n"/>
      <c r="C32" s="13" t="n"/>
      <c r="D32" s="13" t="n"/>
      <c r="E32" s="13" t="n"/>
      <c r="F32" s="13" t="n"/>
      <c r="G32" s="13" t="n"/>
      <c r="H32" s="14" t="n"/>
      <c r="I32" s="14" t="n"/>
      <c r="J32" s="13" t="n"/>
      <c r="K32" s="13" t="n"/>
      <c r="L32" s="14" t="n"/>
      <c r="M32" s="13" t="n"/>
      <c r="N32" s="13" t="n"/>
      <c r="O32" s="13" t="n"/>
      <c r="P32" s="15">
        <f>IF(OR(A32="",H32=""),"",IF(OR(K32="Open",K32="Deferred"),H32-$C$5,""))</f>
        <v/>
      </c>
      <c r="Q32" s="15">
        <f>IF(OR(L32="",H32=""),"",MAX(0,L32-H32))</f>
        <v/>
      </c>
      <c r="R32" s="15">
        <f>IF(OR(A32="",I32=""),"",IF(OR(K32="Open",K32="Deferred"),I32-$C$5,""))</f>
        <v/>
      </c>
      <c r="S32" s="16">
        <f>IF(A32="","",IF(AND(OR(K32="Open",K32="Deferred"),I32&lt;&gt;"",$C$5&gt;I32),"PAST LAST RESPONSIBLE DATE",IF(AND(OR(K32="Open",K32="Deferred"),H32&lt;&gt;"",$C$5&gt;H32),"OVERDUE",IF(AND(OR(K32="Open",K32="Deferred"),H32&lt;&gt;"",H32-$C$5&lt;=7),"DUE WITHIN 7 DAYS",IF(OR(K32="Open",K32="Deferred"),"Open","Done")))))</f>
        <v/>
      </c>
    </row>
    <row r="33" ht="22" customHeight="1">
      <c r="A33" s="13" t="n"/>
      <c r="B33" s="14" t="n"/>
      <c r="C33" s="13" t="n"/>
      <c r="D33" s="13" t="n"/>
      <c r="E33" s="13" t="n"/>
      <c r="F33" s="13" t="n"/>
      <c r="G33" s="13" t="n"/>
      <c r="H33" s="14" t="n"/>
      <c r="I33" s="14" t="n"/>
      <c r="J33" s="13" t="n"/>
      <c r="K33" s="13" t="n"/>
      <c r="L33" s="14" t="n"/>
      <c r="M33" s="13" t="n"/>
      <c r="N33" s="13" t="n"/>
      <c r="O33" s="13" t="n"/>
      <c r="P33" s="15">
        <f>IF(OR(A33="",H33=""),"",IF(OR(K33="Open",K33="Deferred"),H33-$C$5,""))</f>
        <v/>
      </c>
      <c r="Q33" s="15">
        <f>IF(OR(L33="",H33=""),"",MAX(0,L33-H33))</f>
        <v/>
      </c>
      <c r="R33" s="15">
        <f>IF(OR(A33="",I33=""),"",IF(OR(K33="Open",K33="Deferred"),I33-$C$5,""))</f>
        <v/>
      </c>
      <c r="S33" s="16">
        <f>IF(A33="","",IF(AND(OR(K33="Open",K33="Deferred"),I33&lt;&gt;"",$C$5&gt;I33),"PAST LAST RESPONSIBLE DATE",IF(AND(OR(K33="Open",K33="Deferred"),H33&lt;&gt;"",$C$5&gt;H33),"OVERDUE",IF(AND(OR(K33="Open",K33="Deferred"),H33&lt;&gt;"",H33-$C$5&lt;=7),"DUE WITHIN 7 DAYS",IF(OR(K33="Open",K33="Deferred"),"Open","Done")))))</f>
        <v/>
      </c>
    </row>
    <row r="34" ht="22" customHeight="1">
      <c r="A34" s="13" t="n"/>
      <c r="B34" s="14" t="n"/>
      <c r="C34" s="13" t="n"/>
      <c r="D34" s="13" t="n"/>
      <c r="E34" s="13" t="n"/>
      <c r="F34" s="13" t="n"/>
      <c r="G34" s="13" t="n"/>
      <c r="H34" s="14" t="n"/>
      <c r="I34" s="14" t="n"/>
      <c r="J34" s="13" t="n"/>
      <c r="K34" s="13" t="n"/>
      <c r="L34" s="14" t="n"/>
      <c r="M34" s="13" t="n"/>
      <c r="N34" s="13" t="n"/>
      <c r="O34" s="13" t="n"/>
      <c r="P34" s="15">
        <f>IF(OR(A34="",H34=""),"",IF(OR(K34="Open",K34="Deferred"),H34-$C$5,""))</f>
        <v/>
      </c>
      <c r="Q34" s="15">
        <f>IF(OR(L34="",H34=""),"",MAX(0,L34-H34))</f>
        <v/>
      </c>
      <c r="R34" s="15">
        <f>IF(OR(A34="",I34=""),"",IF(OR(K34="Open",K34="Deferred"),I34-$C$5,""))</f>
        <v/>
      </c>
      <c r="S34" s="16">
        <f>IF(A34="","",IF(AND(OR(K34="Open",K34="Deferred"),I34&lt;&gt;"",$C$5&gt;I34),"PAST LAST RESPONSIBLE DATE",IF(AND(OR(K34="Open",K34="Deferred"),H34&lt;&gt;"",$C$5&gt;H34),"OVERDUE",IF(AND(OR(K34="Open",K34="Deferred"),H34&lt;&gt;"",H34-$C$5&lt;=7),"DUE WITHIN 7 DAYS",IF(OR(K34="Open",K34="Deferred"),"Open","Done")))))</f>
        <v/>
      </c>
    </row>
    <row r="35" ht="22" customHeight="1">
      <c r="A35" s="13" t="n"/>
      <c r="B35" s="14" t="n"/>
      <c r="C35" s="13" t="n"/>
      <c r="D35" s="13" t="n"/>
      <c r="E35" s="13" t="n"/>
      <c r="F35" s="13" t="n"/>
      <c r="G35" s="13" t="n"/>
      <c r="H35" s="14" t="n"/>
      <c r="I35" s="14" t="n"/>
      <c r="J35" s="13" t="n"/>
      <c r="K35" s="13" t="n"/>
      <c r="L35" s="14" t="n"/>
      <c r="M35" s="13" t="n"/>
      <c r="N35" s="13" t="n"/>
      <c r="O35" s="13" t="n"/>
      <c r="P35" s="15">
        <f>IF(OR(A35="",H35=""),"",IF(OR(K35="Open",K35="Deferred"),H35-$C$5,""))</f>
        <v/>
      </c>
      <c r="Q35" s="15">
        <f>IF(OR(L35="",H35=""),"",MAX(0,L35-H35))</f>
        <v/>
      </c>
      <c r="R35" s="15">
        <f>IF(OR(A35="",I35=""),"",IF(OR(K35="Open",K35="Deferred"),I35-$C$5,""))</f>
        <v/>
      </c>
      <c r="S35" s="16">
        <f>IF(A35="","",IF(AND(OR(K35="Open",K35="Deferred"),I35&lt;&gt;"",$C$5&gt;I35),"PAST LAST RESPONSIBLE DATE",IF(AND(OR(K35="Open",K35="Deferred"),H35&lt;&gt;"",$C$5&gt;H35),"OVERDUE",IF(AND(OR(K35="Open",K35="Deferred"),H35&lt;&gt;"",H35-$C$5&lt;=7),"DUE WITHIN 7 DAYS",IF(OR(K35="Open",K35="Deferred"),"Open","Done")))))</f>
        <v/>
      </c>
    </row>
    <row r="36" ht="22" customHeight="1">
      <c r="A36" s="13" t="n"/>
      <c r="B36" s="14" t="n"/>
      <c r="C36" s="13" t="n"/>
      <c r="D36" s="13" t="n"/>
      <c r="E36" s="13" t="n"/>
      <c r="F36" s="13" t="n"/>
      <c r="G36" s="13" t="n"/>
      <c r="H36" s="14" t="n"/>
      <c r="I36" s="14" t="n"/>
      <c r="J36" s="13" t="n"/>
      <c r="K36" s="13" t="n"/>
      <c r="L36" s="14" t="n"/>
      <c r="M36" s="13" t="n"/>
      <c r="N36" s="13" t="n"/>
      <c r="O36" s="13" t="n"/>
      <c r="P36" s="15">
        <f>IF(OR(A36="",H36=""),"",IF(OR(K36="Open",K36="Deferred"),H36-$C$5,""))</f>
        <v/>
      </c>
      <c r="Q36" s="15">
        <f>IF(OR(L36="",H36=""),"",MAX(0,L36-H36))</f>
        <v/>
      </c>
      <c r="R36" s="15">
        <f>IF(OR(A36="",I36=""),"",IF(OR(K36="Open",K36="Deferred"),I36-$C$5,""))</f>
        <v/>
      </c>
      <c r="S36" s="16">
        <f>IF(A36="","",IF(AND(OR(K36="Open",K36="Deferred"),I36&lt;&gt;"",$C$5&gt;I36),"PAST LAST RESPONSIBLE DATE",IF(AND(OR(K36="Open",K36="Deferred"),H36&lt;&gt;"",$C$5&gt;H36),"OVERDUE",IF(AND(OR(K36="Open",K36="Deferred"),H36&lt;&gt;"",H36-$C$5&lt;=7),"DUE WITHIN 7 DAYS",IF(OR(K36="Open",K36="Deferred"),"Open","Done")))))</f>
        <v/>
      </c>
    </row>
    <row r="37" ht="22" customHeight="1">
      <c r="A37" s="13" t="n"/>
      <c r="B37" s="14" t="n"/>
      <c r="C37" s="13" t="n"/>
      <c r="D37" s="13" t="n"/>
      <c r="E37" s="13" t="n"/>
      <c r="F37" s="13" t="n"/>
      <c r="G37" s="13" t="n"/>
      <c r="H37" s="14" t="n"/>
      <c r="I37" s="14" t="n"/>
      <c r="J37" s="13" t="n"/>
      <c r="K37" s="13" t="n"/>
      <c r="L37" s="14" t="n"/>
      <c r="M37" s="13" t="n"/>
      <c r="N37" s="13" t="n"/>
      <c r="O37" s="13" t="n"/>
      <c r="P37" s="15">
        <f>IF(OR(A37="",H37=""),"",IF(OR(K37="Open",K37="Deferred"),H37-$C$5,""))</f>
        <v/>
      </c>
      <c r="Q37" s="15">
        <f>IF(OR(L37="",H37=""),"",MAX(0,L37-H37))</f>
        <v/>
      </c>
      <c r="R37" s="15">
        <f>IF(OR(A37="",I37=""),"",IF(OR(K37="Open",K37="Deferred"),I37-$C$5,""))</f>
        <v/>
      </c>
      <c r="S37" s="16">
        <f>IF(A37="","",IF(AND(OR(K37="Open",K37="Deferred"),I37&lt;&gt;"",$C$5&gt;I37),"PAST LAST RESPONSIBLE DATE",IF(AND(OR(K37="Open",K37="Deferred"),H37&lt;&gt;"",$C$5&gt;H37),"OVERDUE",IF(AND(OR(K37="Open",K37="Deferred"),H37&lt;&gt;"",H37-$C$5&lt;=7),"DUE WITHIN 7 DAYS",IF(OR(K37="Open",K37="Deferred"),"Open","Done")))))</f>
        <v/>
      </c>
    </row>
    <row r="38" ht="22" customHeight="1">
      <c r="A38" s="13" t="n"/>
      <c r="B38" s="14" t="n"/>
      <c r="C38" s="13" t="n"/>
      <c r="D38" s="13" t="n"/>
      <c r="E38" s="13" t="n"/>
      <c r="F38" s="13" t="n"/>
      <c r="G38" s="13" t="n"/>
      <c r="H38" s="14" t="n"/>
      <c r="I38" s="14" t="n"/>
      <c r="J38" s="13" t="n"/>
      <c r="K38" s="13" t="n"/>
      <c r="L38" s="14" t="n"/>
      <c r="M38" s="13" t="n"/>
      <c r="N38" s="13" t="n"/>
      <c r="O38" s="13" t="n"/>
      <c r="P38" s="15">
        <f>IF(OR(A38="",H38=""),"",IF(OR(K38="Open",K38="Deferred"),H38-$C$5,""))</f>
        <v/>
      </c>
      <c r="Q38" s="15">
        <f>IF(OR(L38="",H38=""),"",MAX(0,L38-H38))</f>
        <v/>
      </c>
      <c r="R38" s="15">
        <f>IF(OR(A38="",I38=""),"",IF(OR(K38="Open",K38="Deferred"),I38-$C$5,""))</f>
        <v/>
      </c>
      <c r="S38" s="16">
        <f>IF(A38="","",IF(AND(OR(K38="Open",K38="Deferred"),I38&lt;&gt;"",$C$5&gt;I38),"PAST LAST RESPONSIBLE DATE",IF(AND(OR(K38="Open",K38="Deferred"),H38&lt;&gt;"",$C$5&gt;H38),"OVERDUE",IF(AND(OR(K38="Open",K38="Deferred"),H38&lt;&gt;"",H38-$C$5&lt;=7),"DUE WITHIN 7 DAYS",IF(OR(K38="Open",K38="Deferred"),"Open","Done")))))</f>
        <v/>
      </c>
    </row>
    <row r="39" ht="22" customHeight="1">
      <c r="A39" s="13" t="n"/>
      <c r="B39" s="14" t="n"/>
      <c r="C39" s="13" t="n"/>
      <c r="D39" s="13" t="n"/>
      <c r="E39" s="13" t="n"/>
      <c r="F39" s="13" t="n"/>
      <c r="G39" s="13" t="n"/>
      <c r="H39" s="14" t="n"/>
      <c r="I39" s="14" t="n"/>
      <c r="J39" s="13" t="n"/>
      <c r="K39" s="13" t="n"/>
      <c r="L39" s="14" t="n"/>
      <c r="M39" s="13" t="n"/>
      <c r="N39" s="13" t="n"/>
      <c r="O39" s="13" t="n"/>
      <c r="P39" s="15">
        <f>IF(OR(A39="",H39=""),"",IF(OR(K39="Open",K39="Deferred"),H39-$C$5,""))</f>
        <v/>
      </c>
      <c r="Q39" s="15">
        <f>IF(OR(L39="",H39=""),"",MAX(0,L39-H39))</f>
        <v/>
      </c>
      <c r="R39" s="15">
        <f>IF(OR(A39="",I39=""),"",IF(OR(K39="Open",K39="Deferred"),I39-$C$5,""))</f>
        <v/>
      </c>
      <c r="S39" s="16">
        <f>IF(A39="","",IF(AND(OR(K39="Open",K39="Deferred"),I39&lt;&gt;"",$C$5&gt;I39),"PAST LAST RESPONSIBLE DATE",IF(AND(OR(K39="Open",K39="Deferred"),H39&lt;&gt;"",$C$5&gt;H39),"OVERDUE",IF(AND(OR(K39="Open",K39="Deferred"),H39&lt;&gt;"",H39-$C$5&lt;=7),"DUE WITHIN 7 DAYS",IF(OR(K39="Open",K39="Deferred"),"Open","Done")))))</f>
        <v/>
      </c>
    </row>
    <row r="40" ht="22" customHeight="1">
      <c r="A40" s="13" t="n"/>
      <c r="B40" s="14" t="n"/>
      <c r="C40" s="13" t="n"/>
      <c r="D40" s="13" t="n"/>
      <c r="E40" s="13" t="n"/>
      <c r="F40" s="13" t="n"/>
      <c r="G40" s="13" t="n"/>
      <c r="H40" s="14" t="n"/>
      <c r="I40" s="14" t="n"/>
      <c r="J40" s="13" t="n"/>
      <c r="K40" s="13" t="n"/>
      <c r="L40" s="14" t="n"/>
      <c r="M40" s="13" t="n"/>
      <c r="N40" s="13" t="n"/>
      <c r="O40" s="13" t="n"/>
      <c r="P40" s="15">
        <f>IF(OR(A40="",H40=""),"",IF(OR(K40="Open",K40="Deferred"),H40-$C$5,""))</f>
        <v/>
      </c>
      <c r="Q40" s="15">
        <f>IF(OR(L40="",H40=""),"",MAX(0,L40-H40))</f>
        <v/>
      </c>
      <c r="R40" s="15">
        <f>IF(OR(A40="",I40=""),"",IF(OR(K40="Open",K40="Deferred"),I40-$C$5,""))</f>
        <v/>
      </c>
      <c r="S40" s="16">
        <f>IF(A40="","",IF(AND(OR(K40="Open",K40="Deferred"),I40&lt;&gt;"",$C$5&gt;I40),"PAST LAST RESPONSIBLE DATE",IF(AND(OR(K40="Open",K40="Deferred"),H40&lt;&gt;"",$C$5&gt;H40),"OVERDUE",IF(AND(OR(K40="Open",K40="Deferred"),H40&lt;&gt;"",H40-$C$5&lt;=7),"DUE WITHIN 7 DAYS",IF(OR(K40="Open",K40="Deferred"),"Open","Done")))))</f>
        <v/>
      </c>
    </row>
    <row r="41" ht="22" customHeight="1">
      <c r="A41" s="13" t="n"/>
      <c r="B41" s="14" t="n"/>
      <c r="C41" s="13" t="n"/>
      <c r="D41" s="13" t="n"/>
      <c r="E41" s="13" t="n"/>
      <c r="F41" s="13" t="n"/>
      <c r="G41" s="13" t="n"/>
      <c r="H41" s="14" t="n"/>
      <c r="I41" s="14" t="n"/>
      <c r="J41" s="13" t="n"/>
      <c r="K41" s="13" t="n"/>
      <c r="L41" s="14" t="n"/>
      <c r="M41" s="13" t="n"/>
      <c r="N41" s="13" t="n"/>
      <c r="O41" s="13" t="n"/>
      <c r="P41" s="15">
        <f>IF(OR(A41="",H41=""),"",IF(OR(K41="Open",K41="Deferred"),H41-$C$5,""))</f>
        <v/>
      </c>
      <c r="Q41" s="15">
        <f>IF(OR(L41="",H41=""),"",MAX(0,L41-H41))</f>
        <v/>
      </c>
      <c r="R41" s="15">
        <f>IF(OR(A41="",I41=""),"",IF(OR(K41="Open",K41="Deferred"),I41-$C$5,""))</f>
        <v/>
      </c>
      <c r="S41" s="16">
        <f>IF(A41="","",IF(AND(OR(K41="Open",K41="Deferred"),I41&lt;&gt;"",$C$5&gt;I41),"PAST LAST RESPONSIBLE DATE",IF(AND(OR(K41="Open",K41="Deferred"),H41&lt;&gt;"",$C$5&gt;H41),"OVERDUE",IF(AND(OR(K41="Open",K41="Deferred"),H41&lt;&gt;"",H41-$C$5&lt;=7),"DUE WITHIN 7 DAYS",IF(OR(K41="Open",K41="Deferred"),"Open","Done")))))</f>
        <v/>
      </c>
    </row>
    <row r="42" ht="22" customHeight="1">
      <c r="A42" s="13" t="n"/>
      <c r="B42" s="14" t="n"/>
      <c r="C42" s="13" t="n"/>
      <c r="D42" s="13" t="n"/>
      <c r="E42" s="13" t="n"/>
      <c r="F42" s="13" t="n"/>
      <c r="G42" s="13" t="n"/>
      <c r="H42" s="14" t="n"/>
      <c r="I42" s="14" t="n"/>
      <c r="J42" s="13" t="n"/>
      <c r="K42" s="13" t="n"/>
      <c r="L42" s="14" t="n"/>
      <c r="M42" s="13" t="n"/>
      <c r="N42" s="13" t="n"/>
      <c r="O42" s="13" t="n"/>
      <c r="P42" s="15">
        <f>IF(OR(A42="",H42=""),"",IF(OR(K42="Open",K42="Deferred"),H42-$C$5,""))</f>
        <v/>
      </c>
      <c r="Q42" s="15">
        <f>IF(OR(L42="",H42=""),"",MAX(0,L42-H42))</f>
        <v/>
      </c>
      <c r="R42" s="15">
        <f>IF(OR(A42="",I42=""),"",IF(OR(K42="Open",K42="Deferred"),I42-$C$5,""))</f>
        <v/>
      </c>
      <c r="S42" s="16">
        <f>IF(A42="","",IF(AND(OR(K42="Open",K42="Deferred"),I42&lt;&gt;"",$C$5&gt;I42),"PAST LAST RESPONSIBLE DATE",IF(AND(OR(K42="Open",K42="Deferred"),H42&lt;&gt;"",$C$5&gt;H42),"OVERDUE",IF(AND(OR(K42="Open",K42="Deferred"),H42&lt;&gt;"",H42-$C$5&lt;=7),"DUE WITHIN 7 DAYS",IF(OR(K42="Open",K42="Deferred"),"Open","Done")))))</f>
        <v/>
      </c>
    </row>
    <row r="43" ht="22" customHeight="1">
      <c r="A43" s="13" t="n"/>
      <c r="B43" s="14" t="n"/>
      <c r="C43" s="13" t="n"/>
      <c r="D43" s="13" t="n"/>
      <c r="E43" s="13" t="n"/>
      <c r="F43" s="13" t="n"/>
      <c r="G43" s="13" t="n"/>
      <c r="H43" s="14" t="n"/>
      <c r="I43" s="14" t="n"/>
      <c r="J43" s="13" t="n"/>
      <c r="K43" s="13" t="n"/>
      <c r="L43" s="14" t="n"/>
      <c r="M43" s="13" t="n"/>
      <c r="N43" s="13" t="n"/>
      <c r="O43" s="13" t="n"/>
      <c r="P43" s="15">
        <f>IF(OR(A43="",H43=""),"",IF(OR(K43="Open",K43="Deferred"),H43-$C$5,""))</f>
        <v/>
      </c>
      <c r="Q43" s="15">
        <f>IF(OR(L43="",H43=""),"",MAX(0,L43-H43))</f>
        <v/>
      </c>
      <c r="R43" s="15">
        <f>IF(OR(A43="",I43=""),"",IF(OR(K43="Open",K43="Deferred"),I43-$C$5,""))</f>
        <v/>
      </c>
      <c r="S43" s="16">
        <f>IF(A43="","",IF(AND(OR(K43="Open",K43="Deferred"),I43&lt;&gt;"",$C$5&gt;I43),"PAST LAST RESPONSIBLE DATE",IF(AND(OR(K43="Open",K43="Deferred"),H43&lt;&gt;"",$C$5&gt;H43),"OVERDUE",IF(AND(OR(K43="Open",K43="Deferred"),H43&lt;&gt;"",H43-$C$5&lt;=7),"DUE WITHIN 7 DAYS",IF(OR(K43="Open",K43="Deferred"),"Open","Done")))))</f>
        <v/>
      </c>
    </row>
    <row r="44" ht="22" customHeight="1">
      <c r="A44" s="13" t="n"/>
      <c r="B44" s="14" t="n"/>
      <c r="C44" s="13" t="n"/>
      <c r="D44" s="13" t="n"/>
      <c r="E44" s="13" t="n"/>
      <c r="F44" s="13" t="n"/>
      <c r="G44" s="13" t="n"/>
      <c r="H44" s="14" t="n"/>
      <c r="I44" s="14" t="n"/>
      <c r="J44" s="13" t="n"/>
      <c r="K44" s="13" t="n"/>
      <c r="L44" s="14" t="n"/>
      <c r="M44" s="13" t="n"/>
      <c r="N44" s="13" t="n"/>
      <c r="O44" s="13" t="n"/>
      <c r="P44" s="15">
        <f>IF(OR(A44="",H44=""),"",IF(OR(K44="Open",K44="Deferred"),H44-$C$5,""))</f>
        <v/>
      </c>
      <c r="Q44" s="15">
        <f>IF(OR(L44="",H44=""),"",MAX(0,L44-H44))</f>
        <v/>
      </c>
      <c r="R44" s="15">
        <f>IF(OR(A44="",I44=""),"",IF(OR(K44="Open",K44="Deferred"),I44-$C$5,""))</f>
        <v/>
      </c>
      <c r="S44" s="16">
        <f>IF(A44="","",IF(AND(OR(K44="Open",K44="Deferred"),I44&lt;&gt;"",$C$5&gt;I44),"PAST LAST RESPONSIBLE DATE",IF(AND(OR(K44="Open",K44="Deferred"),H44&lt;&gt;"",$C$5&gt;H44),"OVERDUE",IF(AND(OR(K44="Open",K44="Deferred"),H44&lt;&gt;"",H44-$C$5&lt;=7),"DUE WITHIN 7 DAYS",IF(OR(K44="Open",K44="Deferred"),"Open","Done")))))</f>
        <v/>
      </c>
    </row>
    <row r="45" ht="22" customHeight="1">
      <c r="A45" s="13" t="n"/>
      <c r="B45" s="14" t="n"/>
      <c r="C45" s="13" t="n"/>
      <c r="D45" s="13" t="n"/>
      <c r="E45" s="13" t="n"/>
      <c r="F45" s="13" t="n"/>
      <c r="G45" s="13" t="n"/>
      <c r="H45" s="14" t="n"/>
      <c r="I45" s="14" t="n"/>
      <c r="J45" s="13" t="n"/>
      <c r="K45" s="13" t="n"/>
      <c r="L45" s="14" t="n"/>
      <c r="M45" s="13" t="n"/>
      <c r="N45" s="13" t="n"/>
      <c r="O45" s="13" t="n"/>
      <c r="P45" s="15">
        <f>IF(OR(A45="",H45=""),"",IF(OR(K45="Open",K45="Deferred"),H45-$C$5,""))</f>
        <v/>
      </c>
      <c r="Q45" s="15">
        <f>IF(OR(L45="",H45=""),"",MAX(0,L45-H45))</f>
        <v/>
      </c>
      <c r="R45" s="15">
        <f>IF(OR(A45="",I45=""),"",IF(OR(K45="Open",K45="Deferred"),I45-$C$5,""))</f>
        <v/>
      </c>
      <c r="S45" s="16">
        <f>IF(A45="","",IF(AND(OR(K45="Open",K45="Deferred"),I45&lt;&gt;"",$C$5&gt;I45),"PAST LAST RESPONSIBLE DATE",IF(AND(OR(K45="Open",K45="Deferred"),H45&lt;&gt;"",$C$5&gt;H45),"OVERDUE",IF(AND(OR(K45="Open",K45="Deferred"),H45&lt;&gt;"",H45-$C$5&lt;=7),"DUE WITHIN 7 DAYS",IF(OR(K45="Open",K45="Deferred"),"Open","Done")))))</f>
        <v/>
      </c>
    </row>
    <row r="46" ht="22" customHeight="1">
      <c r="A46" s="13" t="n"/>
      <c r="B46" s="14" t="n"/>
      <c r="C46" s="13" t="n"/>
      <c r="D46" s="13" t="n"/>
      <c r="E46" s="13" t="n"/>
      <c r="F46" s="13" t="n"/>
      <c r="G46" s="13" t="n"/>
      <c r="H46" s="14" t="n"/>
      <c r="I46" s="14" t="n"/>
      <c r="J46" s="13" t="n"/>
      <c r="K46" s="13" t="n"/>
      <c r="L46" s="14" t="n"/>
      <c r="M46" s="13" t="n"/>
      <c r="N46" s="13" t="n"/>
      <c r="O46" s="13" t="n"/>
      <c r="P46" s="15">
        <f>IF(OR(A46="",H46=""),"",IF(OR(K46="Open",K46="Deferred"),H46-$C$5,""))</f>
        <v/>
      </c>
      <c r="Q46" s="15">
        <f>IF(OR(L46="",H46=""),"",MAX(0,L46-H46))</f>
        <v/>
      </c>
      <c r="R46" s="15">
        <f>IF(OR(A46="",I46=""),"",IF(OR(K46="Open",K46="Deferred"),I46-$C$5,""))</f>
        <v/>
      </c>
      <c r="S46" s="16">
        <f>IF(A46="","",IF(AND(OR(K46="Open",K46="Deferred"),I46&lt;&gt;"",$C$5&gt;I46),"PAST LAST RESPONSIBLE DATE",IF(AND(OR(K46="Open",K46="Deferred"),H46&lt;&gt;"",$C$5&gt;H46),"OVERDUE",IF(AND(OR(K46="Open",K46="Deferred"),H46&lt;&gt;"",H46-$C$5&lt;=7),"DUE WITHIN 7 DAYS",IF(OR(K46="Open",K46="Deferred"),"Open","Done")))))</f>
        <v/>
      </c>
    </row>
    <row r="47" ht="22" customHeight="1">
      <c r="A47" s="13" t="n"/>
      <c r="B47" s="14" t="n"/>
      <c r="C47" s="13" t="n"/>
      <c r="D47" s="13" t="n"/>
      <c r="E47" s="13" t="n"/>
      <c r="F47" s="13" t="n"/>
      <c r="G47" s="13" t="n"/>
      <c r="H47" s="14" t="n"/>
      <c r="I47" s="14" t="n"/>
      <c r="J47" s="13" t="n"/>
      <c r="K47" s="13" t="n"/>
      <c r="L47" s="14" t="n"/>
      <c r="M47" s="13" t="n"/>
      <c r="N47" s="13" t="n"/>
      <c r="O47" s="13" t="n"/>
      <c r="P47" s="15">
        <f>IF(OR(A47="",H47=""),"",IF(OR(K47="Open",K47="Deferred"),H47-$C$5,""))</f>
        <v/>
      </c>
      <c r="Q47" s="15">
        <f>IF(OR(L47="",H47=""),"",MAX(0,L47-H47))</f>
        <v/>
      </c>
      <c r="R47" s="15">
        <f>IF(OR(A47="",I47=""),"",IF(OR(K47="Open",K47="Deferred"),I47-$C$5,""))</f>
        <v/>
      </c>
      <c r="S47" s="16">
        <f>IF(A47="","",IF(AND(OR(K47="Open",K47="Deferred"),I47&lt;&gt;"",$C$5&gt;I47),"PAST LAST RESPONSIBLE DATE",IF(AND(OR(K47="Open",K47="Deferred"),H47&lt;&gt;"",$C$5&gt;H47),"OVERDUE",IF(AND(OR(K47="Open",K47="Deferred"),H47&lt;&gt;"",H47-$C$5&lt;=7),"DUE WITHIN 7 DAYS",IF(OR(K47="Open",K47="Deferred"),"Open","Done")))))</f>
        <v/>
      </c>
    </row>
    <row r="48" ht="22" customHeight="1">
      <c r="A48" s="13" t="n"/>
      <c r="B48" s="14" t="n"/>
      <c r="C48" s="13" t="n"/>
      <c r="D48" s="13" t="n"/>
      <c r="E48" s="13" t="n"/>
      <c r="F48" s="13" t="n"/>
      <c r="G48" s="13" t="n"/>
      <c r="H48" s="14" t="n"/>
      <c r="I48" s="14" t="n"/>
      <c r="J48" s="13" t="n"/>
      <c r="K48" s="13" t="n"/>
      <c r="L48" s="14" t="n"/>
      <c r="M48" s="13" t="n"/>
      <c r="N48" s="13" t="n"/>
      <c r="O48" s="13" t="n"/>
      <c r="P48" s="15">
        <f>IF(OR(A48="",H48=""),"",IF(OR(K48="Open",K48="Deferred"),H48-$C$5,""))</f>
        <v/>
      </c>
      <c r="Q48" s="15">
        <f>IF(OR(L48="",H48=""),"",MAX(0,L48-H48))</f>
        <v/>
      </c>
      <c r="R48" s="15">
        <f>IF(OR(A48="",I48=""),"",IF(OR(K48="Open",K48="Deferred"),I48-$C$5,""))</f>
        <v/>
      </c>
      <c r="S48" s="16">
        <f>IF(A48="","",IF(AND(OR(K48="Open",K48="Deferred"),I48&lt;&gt;"",$C$5&gt;I48),"PAST LAST RESPONSIBLE DATE",IF(AND(OR(K48="Open",K48="Deferred"),H48&lt;&gt;"",$C$5&gt;H48),"OVERDUE",IF(AND(OR(K48="Open",K48="Deferred"),H48&lt;&gt;"",H48-$C$5&lt;=7),"DUE WITHIN 7 DAYS",IF(OR(K48="Open",K48="Deferred"),"Open","Done")))))</f>
        <v/>
      </c>
    </row>
    <row r="49" ht="22" customHeight="1">
      <c r="A49" s="13" t="n"/>
      <c r="B49" s="14" t="n"/>
      <c r="C49" s="13" t="n"/>
      <c r="D49" s="13" t="n"/>
      <c r="E49" s="13" t="n"/>
      <c r="F49" s="13" t="n"/>
      <c r="G49" s="13" t="n"/>
      <c r="H49" s="14" t="n"/>
      <c r="I49" s="14" t="n"/>
      <c r="J49" s="13" t="n"/>
      <c r="K49" s="13" t="n"/>
      <c r="L49" s="14" t="n"/>
      <c r="M49" s="13" t="n"/>
      <c r="N49" s="13" t="n"/>
      <c r="O49" s="13" t="n"/>
      <c r="P49" s="15">
        <f>IF(OR(A49="",H49=""),"",IF(OR(K49="Open",K49="Deferred"),H49-$C$5,""))</f>
        <v/>
      </c>
      <c r="Q49" s="15">
        <f>IF(OR(L49="",H49=""),"",MAX(0,L49-H49))</f>
        <v/>
      </c>
      <c r="R49" s="15">
        <f>IF(OR(A49="",I49=""),"",IF(OR(K49="Open",K49="Deferred"),I49-$C$5,""))</f>
        <v/>
      </c>
      <c r="S49" s="16">
        <f>IF(A49="","",IF(AND(OR(K49="Open",K49="Deferred"),I49&lt;&gt;"",$C$5&gt;I49),"PAST LAST RESPONSIBLE DATE",IF(AND(OR(K49="Open",K49="Deferred"),H49&lt;&gt;"",$C$5&gt;H49),"OVERDUE",IF(AND(OR(K49="Open",K49="Deferred"),H49&lt;&gt;"",H49-$C$5&lt;=7),"DUE WITHIN 7 DAYS",IF(OR(K49="Open",K49="Deferred"),"Open","Done")))))</f>
        <v/>
      </c>
    </row>
    <row r="50" ht="22" customHeight="1">
      <c r="A50" s="13" t="n"/>
      <c r="B50" s="14" t="n"/>
      <c r="C50" s="13" t="n"/>
      <c r="D50" s="13" t="n"/>
      <c r="E50" s="13" t="n"/>
      <c r="F50" s="13" t="n"/>
      <c r="G50" s="13" t="n"/>
      <c r="H50" s="14" t="n"/>
      <c r="I50" s="14" t="n"/>
      <c r="J50" s="13" t="n"/>
      <c r="K50" s="13" t="n"/>
      <c r="L50" s="14" t="n"/>
      <c r="M50" s="13" t="n"/>
      <c r="N50" s="13" t="n"/>
      <c r="O50" s="13" t="n"/>
      <c r="P50" s="15">
        <f>IF(OR(A50="",H50=""),"",IF(OR(K50="Open",K50="Deferred"),H50-$C$5,""))</f>
        <v/>
      </c>
      <c r="Q50" s="15">
        <f>IF(OR(L50="",H50=""),"",MAX(0,L50-H50))</f>
        <v/>
      </c>
      <c r="R50" s="15">
        <f>IF(OR(A50="",I50=""),"",IF(OR(K50="Open",K50="Deferred"),I50-$C$5,""))</f>
        <v/>
      </c>
      <c r="S50" s="16">
        <f>IF(A50="","",IF(AND(OR(K50="Open",K50="Deferred"),I50&lt;&gt;"",$C$5&gt;I50),"PAST LAST RESPONSIBLE DATE",IF(AND(OR(K50="Open",K50="Deferred"),H50&lt;&gt;"",$C$5&gt;H50),"OVERDUE",IF(AND(OR(K50="Open",K50="Deferred"),H50&lt;&gt;"",H50-$C$5&lt;=7),"DUE WITHIN 7 DAYS",IF(OR(K50="Open",K50="Deferred"),"Open","Done")))))</f>
        <v/>
      </c>
    </row>
    <row r="51" ht="22" customHeight="1">
      <c r="A51" s="13" t="n"/>
      <c r="B51" s="14" t="n"/>
      <c r="C51" s="13" t="n"/>
      <c r="D51" s="13" t="n"/>
      <c r="E51" s="13" t="n"/>
      <c r="F51" s="13" t="n"/>
      <c r="G51" s="13" t="n"/>
      <c r="H51" s="14" t="n"/>
      <c r="I51" s="14" t="n"/>
      <c r="J51" s="13" t="n"/>
      <c r="K51" s="13" t="n"/>
      <c r="L51" s="14" t="n"/>
      <c r="M51" s="13" t="n"/>
      <c r="N51" s="13" t="n"/>
      <c r="O51" s="13" t="n"/>
      <c r="P51" s="15">
        <f>IF(OR(A51="",H51=""),"",IF(OR(K51="Open",K51="Deferred"),H51-$C$5,""))</f>
        <v/>
      </c>
      <c r="Q51" s="15">
        <f>IF(OR(L51="",H51=""),"",MAX(0,L51-H51))</f>
        <v/>
      </c>
      <c r="R51" s="15">
        <f>IF(OR(A51="",I51=""),"",IF(OR(K51="Open",K51="Deferred"),I51-$C$5,""))</f>
        <v/>
      </c>
      <c r="S51" s="16">
        <f>IF(A51="","",IF(AND(OR(K51="Open",K51="Deferred"),I51&lt;&gt;"",$C$5&gt;I51),"PAST LAST RESPONSIBLE DATE",IF(AND(OR(K51="Open",K51="Deferred"),H51&lt;&gt;"",$C$5&gt;H51),"OVERDUE",IF(AND(OR(K51="Open",K51="Deferred"),H51&lt;&gt;"",H51-$C$5&lt;=7),"DUE WITHIN 7 DAYS",IF(OR(K51="Open",K51="Deferred"),"Open","Done")))))</f>
        <v/>
      </c>
    </row>
  </sheetData>
  <mergeCells count="13">
    <mergeCell ref="D8:E8"/>
    <mergeCell ref="D7:E7"/>
    <mergeCell ref="A7:B7"/>
    <mergeCell ref="G7:H7"/>
    <mergeCell ref="J7:K7"/>
    <mergeCell ref="A5:B5"/>
    <mergeCell ref="J8:K8"/>
    <mergeCell ref="A3:S3"/>
    <mergeCell ref="E5:O5"/>
    <mergeCell ref="G8:H8"/>
    <mergeCell ref="A8:B8"/>
    <mergeCell ref="A2:S2"/>
    <mergeCell ref="A10:S10"/>
  </mergeCells>
  <conditionalFormatting sqref="S12:S51">
    <cfRule type="expression" priority="1" dxfId="0">
      <formula>S12="PAST LAST RESPONSIBLE DATE"</formula>
    </cfRule>
    <cfRule type="expression" priority="2" dxfId="1">
      <formula>S12="OVERDUE"</formula>
    </cfRule>
    <cfRule type="expression" priority="3" dxfId="2">
      <formula>S12="DUE WITHIN 7 DAYS"</formula>
    </cfRule>
  </conditionalFormatting>
  <conditionalFormatting sqref="K12:K51">
    <cfRule type="expression" priority="4" dxfId="3">
      <formula>K12="Open"</formula>
    </cfRule>
  </conditionalFormatting>
  <dataValidations count="3">
    <dataValidation sqref="E12:E51" showDropDown="0" showInputMessage="0" showErrorMessage="0" allowBlank="1" type="list">
      <formula1>"Owner,Owner (named delegate),Owner's rep"</formula1>
    </dataValidation>
    <dataValidation sqref="J12:J51" showDropDown="0" showInputMessage="0" showErrorMessage="0" allowBlank="1" type="list">
      <formula1>"Yes,No"</formula1>
    </dataValidation>
    <dataValidation sqref="K12:K51" showDropDown="0" showInputMessage="0" showErrorMessage="0" allowBlank="1" type="list">
      <formula1>"Open,Deferred,Decided,Closed,Withdrawn"</formula1>
    </dataValidation>
  </dataValidations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51"/>
  <sheetViews>
    <sheetView workbookViewId="0">
      <pane xSplit="3" ySplit="11" topLeftCell="D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34" customWidth="1" min="3" max="3"/>
    <col width="30" customWidth="1" min="4" max="4"/>
    <col width="13" customWidth="1" min="5" max="5"/>
    <col width="20" customWidth="1" min="6" max="6"/>
    <col width="24" customWidth="1" min="7" max="7"/>
    <col width="12" customWidth="1" min="8" max="8"/>
    <col width="12" customWidth="1" min="9" max="9"/>
    <col width="10" customWidth="1" min="10" max="10"/>
    <col width="10" customWidth="1" min="11" max="11"/>
    <col width="11" customWidth="1" min="12" max="12"/>
    <col width="30" customWidth="1" min="13" max="13"/>
    <col width="13" customWidth="1" min="14" max="14"/>
    <col width="30" customWidth="1" min="15" max="15"/>
    <col width="10" customWidth="1" min="16" max="16"/>
    <col width="9" customWidth="1" min="17" max="17"/>
    <col width="11" customWidth="1" min="18" max="18"/>
    <col width="22" customWidth="1" min="19" max="19"/>
  </cols>
  <sheetData>
    <row r="1" ht="30" customHeight="1">
      <c r="S1" s="1" t="inlineStr">
        <is>
          <t>TPL-SPM-T11  |  project2-me.com</t>
        </is>
      </c>
    </row>
    <row r="2" ht="26" customHeight="1">
      <c r="A2" s="2" t="inlineStr">
        <is>
          <t>Decision and Action Log (T11): Decision Log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3" ht="30" customHeight="1">
      <c r="A3" s="4" t="inlineStr">
        <is>
          <t>Example: YP-48 as at the month-14 owner review, 8 March 2028. Illustrative project: Project YP-48 is fictional. Its parameters are chosen from publicly reported industry ranges so the numbers are realistic, but no real yard, owner or yacht is described.</t>
        </is>
      </c>
    </row>
    <row r="5">
      <c r="A5" s="7" t="inlineStr">
        <is>
          <t>As-at date</t>
        </is>
      </c>
      <c r="C5" s="8" t="n">
        <v>46820</v>
      </c>
      <c r="E5" s="9" t="inlineStr">
        <is>
          <t>Enter today's date or the date of the review. Grey columns are formulas; do not type over them. 'Open' counts include 'Deferred'.</t>
        </is>
      </c>
    </row>
    <row r="7" ht="30" customHeight="1">
      <c r="A7" s="7" t="inlineStr">
        <is>
          <t>Open decisions</t>
        </is>
      </c>
      <c r="C7" s="10">
        <f>COUNTIFS($K$12:$K$51,"Open")+COUNTIFS($K$12:$K$51,"Deferred")</f>
        <v/>
      </c>
      <c r="D7" s="7" t="inlineStr">
        <is>
          <t>Overdue (open, past needed-by)</t>
        </is>
      </c>
      <c r="F7" s="10">
        <f>COUNTIFS($K$12:$K$51,"Open",$H$12:$H$51,"&lt;"&amp;$C$5)+COUNTIFS($K$12:$K$51,"Deferred",$H$12:$H$51,"&lt;"&amp;$C$5)</f>
        <v/>
      </c>
      <c r="G7" s="7" t="inlineStr">
        <is>
          <t>Open, affecting schedule</t>
        </is>
      </c>
      <c r="I7" s="10">
        <f>COUNTIFS($K$12:$K$51,"Open",$J$12:$J$51,"Yes")+COUNTIFS($K$12:$K$51,"Deferred",$J$12:$J$51,"Yes")</f>
        <v/>
      </c>
      <c r="J7" s="7" t="inlineStr">
        <is>
          <t>Overdue and affecting schedule</t>
        </is>
      </c>
      <c r="L7" s="10">
        <f>COUNTIFS($K$12:$K$51,"Open",$J$12:$J$51,"Yes",$H$12:$H$51,"&lt;"&amp;$C$5)+COUNTIFS($K$12:$K$51,"Deferred",$J$12:$J$51,"Yes",$H$12:$H$51,"&lt;"&amp;$C$5)</f>
        <v/>
      </c>
    </row>
    <row r="8" ht="30" customHeight="1">
      <c r="A8" s="7" t="inlineStr">
        <is>
          <t>Due in the next 14 days</t>
        </is>
      </c>
      <c r="C8" s="10">
        <f>COUNTIFS($K$12:$K$51,"Open",$H$12:$H$51,"&gt;="&amp;$C$5,$H$12:$H$51,"&lt;="&amp;($C$5+14))+COUNTIFS($K$12:$K$51,"Deferred",$H$12:$H$51,"&gt;="&amp;$C$5,$H$12:$H$51,"&lt;="&amp;($C$5+14))</f>
        <v/>
      </c>
      <c r="D8" s="7" t="inlineStr">
        <is>
          <t>Past last responsible date</t>
        </is>
      </c>
      <c r="F8" s="10">
        <f>COUNTIFS($K$12:$K$51,"Open",$I$12:$I$51,"&lt;"&amp;$C$5)+COUNTIFS($K$12:$K$51,"Deferred",$I$12:$I$51,"&lt;"&amp;$C$5)</f>
        <v/>
      </c>
      <c r="G8" s="7" t="inlineStr">
        <is>
          <t>Decided after needed-by</t>
        </is>
      </c>
      <c r="I8" s="10">
        <f>COUNTIF($Q$12:$Q$51,"&gt;0")</f>
        <v/>
      </c>
      <c r="J8" s="7" t="inlineStr">
        <is>
          <t>Total days decided late</t>
        </is>
      </c>
      <c r="L8" s="10">
        <f>SUM($Q$12:$Q$51)</f>
        <v/>
      </c>
    </row>
    <row r="10" ht="28" customHeight="1">
      <c r="A10" s="11" t="inlineStr">
        <is>
          <t>One line per question that needs an answer from the Owner (or from the owner's rep under the delegation letter). Needed-by: planned start of the consuming activity minus the Yard's lead time after the decision. Last responsible date: the same from the late start, or an earlier limit such as an offer's validity.</t>
        </is>
      </c>
    </row>
    <row r="11" ht="58" customHeight="1">
      <c r="A11" s="12" t="inlineStr">
        <is>
          <t>Ref</t>
        </is>
      </c>
      <c r="B11" s="12" t="inlineStr">
        <is>
          <t>Date raised</t>
        </is>
      </c>
      <c r="C11" s="12" t="inlineStr">
        <is>
          <t>Question (answerable as asked)</t>
        </is>
      </c>
      <c r="D11" s="12" t="inlineStr">
        <is>
          <t>Options and recommendation</t>
        </is>
      </c>
      <c r="E11" s="12" t="inlineStr">
        <is>
          <t>Who decides</t>
        </is>
      </c>
      <c r="F11" s="12" t="inlineStr">
        <is>
          <t>Consulted before deciding</t>
        </is>
      </c>
      <c r="G11" s="12" t="inlineStr">
        <is>
          <t>Consuming schedule activity</t>
        </is>
      </c>
      <c r="H11" s="12" t="inlineStr">
        <is>
          <t>Needed by (no float used)</t>
        </is>
      </c>
      <c r="I11" s="12" t="inlineStr">
        <is>
          <t>Last responsible date (float used)</t>
        </is>
      </c>
      <c r="J11" s="12" t="inlineStr">
        <is>
          <t>Affects schedule if late?</t>
        </is>
      </c>
      <c r="K11" s="12" t="inlineStr">
        <is>
          <t>Status</t>
        </is>
      </c>
      <c r="L11" s="12" t="inlineStr">
        <is>
          <t>Date decided</t>
        </is>
      </c>
      <c r="M11" s="12" t="inlineStr">
        <is>
          <t>Decision and where the written confirmation is filed</t>
        </is>
      </c>
      <c r="N11" s="12" t="inlineStr">
        <is>
          <t>Link (CR, drawing, sample)</t>
        </is>
      </c>
      <c r="O11" s="12" t="inlineStr">
        <is>
          <t>Notes</t>
        </is>
      </c>
      <c r="P11" s="12" t="inlineStr">
        <is>
          <t>Days to needed-by</t>
        </is>
      </c>
      <c r="Q11" s="12" t="inlineStr">
        <is>
          <t>Days decided late</t>
        </is>
      </c>
      <c r="R11" s="12" t="inlineStr">
        <is>
          <t>Days to last responsible date</t>
        </is>
      </c>
      <c r="S11" s="12" t="inlineStr">
        <is>
          <t>Flag</t>
        </is>
      </c>
    </row>
    <row r="12" ht="44" customHeight="1">
      <c r="A12" s="13" t="inlineStr">
        <is>
          <t>D-01</t>
        </is>
      </c>
      <c r="B12" s="14" t="n">
        <v>46391</v>
      </c>
      <c r="C12" s="13" t="inlineStr">
        <is>
          <t>Approve the RACI matrix and issue the delegation letter</t>
        </is>
      </c>
      <c r="D12" s="13" t="inlineStr">
        <is>
          <t>As drafted / with changes</t>
        </is>
      </c>
      <c r="E12" s="13" t="inlineStr">
        <is>
          <t>Owner</t>
        </is>
      </c>
      <c r="F12" s="13" t="inlineStr">
        <is>
          <t>Owner's rep, family office</t>
        </is>
      </c>
      <c r="G12" s="13" t="inlineStr">
        <is>
          <t>1.1 Contract and project milestones</t>
        </is>
      </c>
      <c r="H12" s="14" t="n">
        <v>46402</v>
      </c>
      <c r="I12" s="14" t="n">
        <v>46402</v>
      </c>
      <c r="J12" s="13" t="inlineStr">
        <is>
          <t>No</t>
        </is>
      </c>
      <c r="K12" s="13" t="inlineStr">
        <is>
          <t>Closed</t>
        </is>
      </c>
      <c r="L12" s="14" t="n">
        <v>46401</v>
      </c>
      <c r="M12" s="13" t="inlineStr">
        <is>
          <t>Approved as drafted; letter copied to the Yard</t>
        </is>
      </c>
      <c r="N12" s="13" t="inlineStr">
        <is>
          <t>T2</t>
        </is>
      </c>
      <c r="O12" s="13" t="inlineStr">
        <is>
          <t>Kick-off</t>
        </is>
      </c>
      <c r="P12" s="15">
        <f>IF(OR(A12="",H12=""),"",IF(OR(K12="Open",K12="Deferred"),H12-$C$5,""))</f>
        <v/>
      </c>
      <c r="Q12" s="15">
        <f>IF(OR(L12="",H12=""),"",MAX(0,L12-H12))</f>
        <v/>
      </c>
      <c r="R12" s="15">
        <f>IF(OR(A12="",I12=""),"",IF(OR(K12="Open",K12="Deferred"),I12-$C$5,""))</f>
        <v/>
      </c>
      <c r="S12" s="16">
        <f>IF(A12="","",IF(AND(OR(K12="Open",K12="Deferred"),I12&lt;&gt;"",$C$5&gt;I12),"PAST LAST RESPONSIBLE DATE",IF(AND(OR(K12="Open",K12="Deferred"),H12&lt;&gt;"",$C$5&gt;H12),"OVERDUE",IF(AND(OR(K12="Open",K12="Deferred"),H12&lt;&gt;"",H12-$C$5&lt;=7),"DUE WITHIN 7 DAYS",IF(OR(K12="Open",K12="Deferred"),"Open","Done")))))</f>
        <v/>
      </c>
    </row>
    <row r="13" ht="44" customHeight="1">
      <c r="A13" s="13" t="inlineStr">
        <is>
          <t>D-02</t>
        </is>
      </c>
      <c r="B13" s="14" t="n">
        <v>46405</v>
      </c>
      <c r="C13" s="13" t="inlineStr">
        <is>
          <t>Stabilizer system: option A or option B from the makers list</t>
        </is>
      </c>
      <c r="D13" s="13" t="inlineStr">
        <is>
          <t>A / B (weight, noise and price from the Yard's comparison)</t>
        </is>
      </c>
      <c r="E13" s="13" t="inlineStr">
        <is>
          <t>Owner</t>
        </is>
      </c>
      <c r="F13" s="13" t="inlineStr">
        <is>
          <t>Owner's rep, captain, naval architect</t>
        </is>
      </c>
      <c r="G13" s="13" t="inlineStr">
        <is>
          <t>3.3 Stabilizers: order to delivery</t>
        </is>
      </c>
      <c r="H13" s="14" t="n">
        <v>46444</v>
      </c>
      <c r="I13" s="14" t="n">
        <v>46472</v>
      </c>
      <c r="J13" s="13" t="inlineStr">
        <is>
          <t>Yes</t>
        </is>
      </c>
      <c r="K13" s="13" t="inlineStr">
        <is>
          <t>Closed</t>
        </is>
      </c>
      <c r="L13" s="14" t="n">
        <v>46449</v>
      </c>
      <c r="M13" s="13" t="inlineStr">
        <is>
          <t>Option A</t>
        </is>
      </c>
      <c r="N13" s="13" t="inlineStr">
        <is>
          <t>Makers list</t>
        </is>
      </c>
      <c r="O13" s="13" t="inlineStr">
        <is>
          <t>Decided 5 days after the needed-by date; absorbed in the stabilizer float</t>
        </is>
      </c>
      <c r="P13" s="15">
        <f>IF(OR(A13="",H13=""),"",IF(OR(K13="Open",K13="Deferred"),H13-$C$5,""))</f>
        <v/>
      </c>
      <c r="Q13" s="15">
        <f>IF(OR(L13="",H13=""),"",MAX(0,L13-H13))</f>
        <v/>
      </c>
      <c r="R13" s="15">
        <f>IF(OR(A13="",I13=""),"",IF(OR(K13="Open",K13="Deferred"),I13-$C$5,""))</f>
        <v/>
      </c>
      <c r="S13" s="16">
        <f>IF(A13="","",IF(AND(OR(K13="Open",K13="Deferred"),I13&lt;&gt;"",$C$5&gt;I13),"PAST LAST RESPONSIBLE DATE",IF(AND(OR(K13="Open",K13="Deferred"),H13&lt;&gt;"",$C$5&gt;H13),"OVERDUE",IF(AND(OR(K13="Open",K13="Deferred"),H13&lt;&gt;"",H13-$C$5&lt;=7),"DUE WITHIN 7 DAYS",IF(OR(K13="Open",K13="Deferred"),"Open","Done")))))</f>
        <v/>
      </c>
    </row>
    <row r="14" ht="44" customHeight="1">
      <c r="A14" s="13" t="inlineStr">
        <is>
          <t>D-03</t>
        </is>
      </c>
      <c r="B14" s="14" t="n">
        <v>46482</v>
      </c>
      <c r="C14" s="13" t="inlineStr">
        <is>
          <t>CR-01: enclosed gym on the bridge deck aft</t>
        </is>
      </c>
      <c r="D14" s="13" t="inlineStr">
        <is>
          <t>Accept VO-01 / reject</t>
        </is>
      </c>
      <c r="E14" s="13" t="inlineStr">
        <is>
          <t>Owner</t>
        </is>
      </c>
      <c r="F14" s="13" t="inlineStr">
        <is>
          <t>Owner's rep, Design Studio, naval architect</t>
        </is>
      </c>
      <c r="G14" s="13" t="inlineStr">
        <is>
          <t>2.1 Basic design and plan approval</t>
        </is>
      </c>
      <c r="H14" s="14" t="n">
        <v>46521</v>
      </c>
      <c r="I14" s="14" t="n">
        <v>46542</v>
      </c>
      <c r="J14" s="13" t="inlineStr">
        <is>
          <t>Yes</t>
        </is>
      </c>
      <c r="K14" s="13" t="inlineStr">
        <is>
          <t>Closed</t>
        </is>
      </c>
      <c r="L14" s="14" t="n">
        <v>46517</v>
      </c>
      <c r="M14" s="13" t="inlineStr">
        <is>
          <t>VO-01 signed: 0.40, 0 days, +4.7 GT</t>
        </is>
      </c>
      <c r="N14" s="13" t="inlineStr">
        <is>
          <t>CR-01 / VO-01</t>
        </is>
      </c>
      <c r="O14" s="13" t="inlineStr">
        <is>
          <t>Mirrored from the change log (T9)</t>
        </is>
      </c>
      <c r="P14" s="15">
        <f>IF(OR(A14="",H14=""),"",IF(OR(K14="Open",K14="Deferred"),H14-$C$5,""))</f>
        <v/>
      </c>
      <c r="Q14" s="15">
        <f>IF(OR(L14="",H14=""),"",MAX(0,L14-H14))</f>
        <v/>
      </c>
      <c r="R14" s="15">
        <f>IF(OR(A14="",I14=""),"",IF(OR(K14="Open",K14="Deferred"),I14-$C$5,""))</f>
        <v/>
      </c>
      <c r="S14" s="16">
        <f>IF(A14="","",IF(AND(OR(K14="Open",K14="Deferred"),I14&lt;&gt;"",$C$5&gt;I14),"PAST LAST RESPONSIBLE DATE",IF(AND(OR(K14="Open",K14="Deferred"),H14&lt;&gt;"",$C$5&gt;H14),"OVERDUE",IF(AND(OR(K14="Open",K14="Deferred"),H14&lt;&gt;"",H14-$C$5&lt;=7),"DUE WITHIN 7 DAYS",IF(OR(K14="Open",K14="Deferred"),"Open","Done")))))</f>
        <v/>
      </c>
    </row>
    <row r="15" ht="44" customHeight="1">
      <c r="A15" s="13" t="inlineStr">
        <is>
          <t>D-04</t>
        </is>
      </c>
      <c r="B15" s="14" t="n">
        <v>46545</v>
      </c>
      <c r="C15" s="13" t="inlineStr">
        <is>
          <t>Design freeze: sign the GA and interior layout</t>
        </is>
      </c>
      <c r="D15" s="13" t="inlineStr">
        <is>
          <t>Sign / sign with listed exceptions</t>
        </is>
      </c>
      <c r="E15" s="13" t="inlineStr">
        <is>
          <t>Owner</t>
        </is>
      </c>
      <c r="F15" s="13" t="inlineStr">
        <is>
          <t>Owner's rep, captain, Design Studio, naval architect</t>
        </is>
      </c>
      <c r="G15" s="13" t="inlineStr">
        <is>
          <t>2.2 Design freeze (GA and interior layout)</t>
        </is>
      </c>
      <c r="H15" s="14" t="n">
        <v>46603</v>
      </c>
      <c r="I15" s="14" t="n">
        <v>46603</v>
      </c>
      <c r="J15" s="13" t="inlineStr">
        <is>
          <t>Yes</t>
        </is>
      </c>
      <c r="K15" s="13" t="inlineStr">
        <is>
          <t>Closed</t>
        </is>
      </c>
      <c r="L15" s="14" t="n">
        <v>46601</v>
      </c>
      <c r="M15" s="13" t="inlineStr">
        <is>
          <t>Signed without exceptions</t>
        </is>
      </c>
      <c r="N15" s="13" t="inlineStr">
        <is>
          <t>T7</t>
        </is>
      </c>
      <c r="O15" s="13" t="inlineStr">
        <is>
          <t>Owner decision milestone in L8</t>
        </is>
      </c>
      <c r="P15" s="15">
        <f>IF(OR(A15="",H15=""),"",IF(OR(K15="Open",K15="Deferred"),H15-$C$5,""))</f>
        <v/>
      </c>
      <c r="Q15" s="15">
        <f>IF(OR(L15="",H15=""),"",MAX(0,L15-H15))</f>
        <v/>
      </c>
      <c r="R15" s="15">
        <f>IF(OR(A15="",I15=""),"",IF(OR(K15="Open",K15="Deferred"),I15-$C$5,""))</f>
        <v/>
      </c>
      <c r="S15" s="16">
        <f>IF(A15="","",IF(AND(OR(K15="Open",K15="Deferred"),I15&lt;&gt;"",$C$5&gt;I15),"PAST LAST RESPONSIBLE DATE",IF(AND(OR(K15="Open",K15="Deferred"),H15&lt;&gt;"",$C$5&gt;H15),"OVERDUE",IF(AND(OR(K15="Open",K15="Deferred"),H15&lt;&gt;"",H15-$C$5&lt;=7),"DUE WITHIN 7 DAYS",IF(OR(K15="Open",K15="Deferred"),"Open","Done")))))</f>
        <v/>
      </c>
    </row>
    <row r="16" ht="44" customHeight="1">
      <c r="A16" s="13" t="inlineStr">
        <is>
          <t>D-05</t>
        </is>
      </c>
      <c r="B16" s="14" t="n">
        <v>46636</v>
      </c>
      <c r="C16" s="13" t="inlineStr">
        <is>
          <t>CR-02: wheelhouse deckhead raised 150 mm</t>
        </is>
      </c>
      <c r="D16" s="13" t="inlineStr">
        <is>
          <t>Accept VO-02 / reject</t>
        </is>
      </c>
      <c r="E16" s="13" t="inlineStr">
        <is>
          <t>Owner</t>
        </is>
      </c>
      <c r="F16" s="13" t="inlineStr">
        <is>
          <t>Owner's rep, naval architect</t>
        </is>
      </c>
      <c r="G16" s="13" t="inlineStr">
        <is>
          <t>4.4 Aluminium superstructure</t>
        </is>
      </c>
      <c r="H16" s="14" t="n">
        <v>46659</v>
      </c>
      <c r="I16" s="14" t="n">
        <v>46673</v>
      </c>
      <c r="J16" s="13" t="inlineStr">
        <is>
          <t>Yes</t>
        </is>
      </c>
      <c r="K16" s="13" t="inlineStr">
        <is>
          <t>Closed</t>
        </is>
      </c>
      <c r="L16" s="14" t="n">
        <v>46654</v>
      </c>
      <c r="M16" s="13" t="inlineStr">
        <is>
          <t>VO-02 signed: 0.55, 0 days, +1.6 GT</t>
        </is>
      </c>
      <c r="N16" s="13" t="inlineStr">
        <is>
          <t>CR-02 / VO-02</t>
        </is>
      </c>
      <c r="O16" s="13" t="inlineStr">
        <is>
          <t>Mirrored from T9</t>
        </is>
      </c>
      <c r="P16" s="15">
        <f>IF(OR(A16="",H16=""),"",IF(OR(K16="Open",K16="Deferred"),H16-$C$5,""))</f>
        <v/>
      </c>
      <c r="Q16" s="15">
        <f>IF(OR(L16="",H16=""),"",MAX(0,L16-H16))</f>
        <v/>
      </c>
      <c r="R16" s="15">
        <f>IF(OR(A16="",I16=""),"",IF(OR(K16="Open",K16="Deferred"),I16-$C$5,""))</f>
        <v/>
      </c>
      <c r="S16" s="16">
        <f>IF(A16="","",IF(AND(OR(K16="Open",K16="Deferred"),I16&lt;&gt;"",$C$5&gt;I16),"PAST LAST RESPONSIBLE DATE",IF(AND(OR(K16="Open",K16="Deferred"),H16&lt;&gt;"",$C$5&gt;H16),"OVERDUE",IF(AND(OR(K16="Open",K16="Deferred"),H16&lt;&gt;"",H16-$C$5&lt;=7),"DUE WITHIN 7 DAYS",IF(OR(K16="Open",K16="Deferred"),"Open","Done")))))</f>
        <v/>
      </c>
    </row>
    <row r="17" ht="44" customHeight="1">
      <c r="A17" s="13" t="inlineStr">
        <is>
          <t>D-06</t>
        </is>
      </c>
      <c r="B17" s="14" t="n">
        <v>46643</v>
      </c>
      <c r="C17" s="13" t="inlineStr">
        <is>
          <t>Interior material palette: timber species, stone families, metal finish</t>
        </is>
      </c>
      <c r="D17" s="13" t="inlineStr">
        <is>
          <t>Design Studio palettes 1 to 3</t>
        </is>
      </c>
      <c r="E17" s="13" t="inlineStr">
        <is>
          <t>Owner</t>
        </is>
      </c>
      <c r="F17" s="13" t="inlineStr">
        <is>
          <t>Owner's rep, Design Studio, naval architect (weight)</t>
        </is>
      </c>
      <c r="G17" s="13" t="inlineStr">
        <is>
          <t>2.4 Interior detail design and sample approval</t>
        </is>
      </c>
      <c r="H17" s="14" t="n">
        <v>46689</v>
      </c>
      <c r="I17" s="14" t="n">
        <v>46717</v>
      </c>
      <c r="J17" s="13" t="inlineStr">
        <is>
          <t>Yes</t>
        </is>
      </c>
      <c r="K17" s="13" t="inlineStr">
        <is>
          <t>Closed</t>
        </is>
      </c>
      <c r="L17" s="14" t="n">
        <v>46687</v>
      </c>
      <c r="M17" s="13" t="inlineStr">
        <is>
          <t>Palette 2; stone weight checked by the naval architect</t>
        </is>
      </c>
      <c r="N17" s="13" t="inlineStr">
        <is>
          <t>Sample register</t>
        </is>
      </c>
      <c r="O17" s="13" t="n"/>
      <c r="P17" s="15">
        <f>IF(OR(A17="",H17=""),"",IF(OR(K17="Open",K17="Deferred"),H17-$C$5,""))</f>
        <v/>
      </c>
      <c r="Q17" s="15">
        <f>IF(OR(L17="",H17=""),"",MAX(0,L17-H17))</f>
        <v/>
      </c>
      <c r="R17" s="15">
        <f>IF(OR(A17="",I17=""),"",IF(OR(K17="Open",K17="Deferred"),I17-$C$5,""))</f>
        <v/>
      </c>
      <c r="S17" s="16">
        <f>IF(A17="","",IF(AND(OR(K17="Open",K17="Deferred"),I17&lt;&gt;"",$C$5&gt;I17),"PAST LAST RESPONSIBLE DATE",IF(AND(OR(K17="Open",K17="Deferred"),H17&lt;&gt;"",$C$5&gt;H17),"OVERDUE",IF(AND(OR(K17="Open",K17="Deferred"),H17&lt;&gt;"",H17-$C$5&lt;=7),"DUE WITHIN 7 DAYS",IF(OR(K17="Open",K17="Deferred"),"Open","Done")))))</f>
        <v/>
      </c>
    </row>
    <row r="18" ht="44" customHeight="1">
      <c r="A18" s="13" t="inlineStr">
        <is>
          <t>D-07</t>
        </is>
      </c>
      <c r="B18" s="14" t="n">
        <v>46671</v>
      </c>
      <c r="C18" s="13" t="inlineStr">
        <is>
          <t>CR-03: move the engine room switch panel to the forward bulkhead</t>
        </is>
      </c>
      <c r="D18" s="13" t="inlineStr">
        <is>
          <t>Accept VO-03 / reject</t>
        </is>
      </c>
      <c r="E18" s="13" t="inlineStr">
        <is>
          <t>Owner's rep</t>
        </is>
      </c>
      <c r="F18" s="13" t="inlineStr">
        <is>
          <t>Captain</t>
        </is>
      </c>
      <c r="G18" s="13" t="inlineStr">
        <is>
          <t>5.4 Piping, HVAC, electrical and cabling</t>
        </is>
      </c>
      <c r="H18" s="14" t="n">
        <v>46689</v>
      </c>
      <c r="I18" s="14" t="n">
        <v>46738</v>
      </c>
      <c r="J18" s="13" t="inlineStr">
        <is>
          <t>No</t>
        </is>
      </c>
      <c r="K18" s="13" t="inlineStr">
        <is>
          <t>Closed</t>
        </is>
      </c>
      <c r="L18" s="14" t="n">
        <v>46685</v>
      </c>
      <c r="M18" s="13" t="inlineStr">
        <is>
          <t>VO-03 signed by the rep: 0.06, 0 days</t>
        </is>
      </c>
      <c r="N18" s="13" t="inlineStr">
        <is>
          <t>CR-03 / VO-03</t>
        </is>
      </c>
      <c r="O18" s="13" t="inlineStr">
        <is>
          <t>Inside the delegation letter</t>
        </is>
      </c>
      <c r="P18" s="15">
        <f>IF(OR(A18="",H18=""),"",IF(OR(K18="Open",K18="Deferred"),H18-$C$5,""))</f>
        <v/>
      </c>
      <c r="Q18" s="15">
        <f>IF(OR(L18="",H18=""),"",MAX(0,L18-H18))</f>
        <v/>
      </c>
      <c r="R18" s="15">
        <f>IF(OR(A18="",I18=""),"",IF(OR(K18="Open",K18="Deferred"),I18-$C$5,""))</f>
        <v/>
      </c>
      <c r="S18" s="16">
        <f>IF(A18="","",IF(AND(OR(K18="Open",K18="Deferred"),I18&lt;&gt;"",$C$5&gt;I18),"PAST LAST RESPONSIBLE DATE",IF(AND(OR(K18="Open",K18="Deferred"),H18&lt;&gt;"",$C$5&gt;H18),"OVERDUE",IF(AND(OR(K18="Open",K18="Deferred"),H18&lt;&gt;"",H18-$C$5&lt;=7),"DUE WITHIN 7 DAYS",IF(OR(K18="Open",K18="Deferred"),"Open","Done")))))</f>
        <v/>
      </c>
    </row>
    <row r="19" ht="44" customHeight="1">
      <c r="A19" s="13" t="inlineStr">
        <is>
          <t>D-08</t>
        </is>
      </c>
      <c r="B19" s="14" t="n">
        <v>46678</v>
      </c>
      <c r="C19" s="13" t="inlineStr">
        <is>
          <t>Limousine tender: model and size</t>
        </is>
      </c>
      <c r="D19" s="13" t="inlineStr">
        <is>
          <t>Three shortlisted tenders</t>
        </is>
      </c>
      <c r="E19" s="13" t="inlineStr">
        <is>
          <t>Owner</t>
        </is>
      </c>
      <c r="F19" s="13" t="inlineStr">
        <is>
          <t>Captain, Owner's rep</t>
        </is>
      </c>
      <c r="G19" s="13" t="inlineStr">
        <is>
          <t>Owner's supply</t>
        </is>
      </c>
      <c r="H19" s="14" t="n">
        <v>46721</v>
      </c>
      <c r="I19" s="14" t="n">
        <v>46752</v>
      </c>
      <c r="J19" s="13" t="inlineStr">
        <is>
          <t>No</t>
        </is>
      </c>
      <c r="K19" s="13" t="inlineStr">
        <is>
          <t>Closed</t>
        </is>
      </c>
      <c r="L19" s="14" t="n">
        <v>46710</v>
      </c>
      <c r="M19" s="13" t="inlineStr">
        <is>
          <t>Largest of the three</t>
        </is>
      </c>
      <c r="N19" s="13" t="inlineStr">
        <is>
          <t>CR-06</t>
        </is>
      </c>
      <c r="O19" s="13" t="inlineStr">
        <is>
          <t>Garage interface not checked before the choice; led to CR-06 (D-16)</t>
        </is>
      </c>
      <c r="P19" s="15">
        <f>IF(OR(A19="",H19=""),"",IF(OR(K19="Open",K19="Deferred"),H19-$C$5,""))</f>
        <v/>
      </c>
      <c r="Q19" s="15">
        <f>IF(OR(L19="",H19=""),"",MAX(0,L19-H19))</f>
        <v/>
      </c>
      <c r="R19" s="15">
        <f>IF(OR(A19="",I19=""),"",IF(OR(K19="Open",K19="Deferred"),I19-$C$5,""))</f>
        <v/>
      </c>
      <c r="S19" s="16">
        <f>IF(A19="","",IF(AND(OR(K19="Open",K19="Deferred"),I19&lt;&gt;"",$C$5&gt;I19),"PAST LAST RESPONSIBLE DATE",IF(AND(OR(K19="Open",K19="Deferred"),H19&lt;&gt;"",$C$5&gt;H19),"OVERDUE",IF(AND(OR(K19="Open",K19="Deferred"),H19&lt;&gt;"",H19-$C$5&lt;=7),"DUE WITHIN 7 DAYS",IF(OR(K19="Open",K19="Deferred"),"Open","Done")))))</f>
        <v/>
      </c>
    </row>
    <row r="20" ht="44" customHeight="1">
      <c r="A20" s="13" t="inlineStr">
        <is>
          <t>D-09</t>
        </is>
      </c>
      <c r="B20" s="14" t="n">
        <v>46727</v>
      </c>
      <c r="C20" s="13" t="inlineStr">
        <is>
          <t>CR-04: sky lounge cinema system</t>
        </is>
      </c>
      <c r="D20" s="13" t="inlineStr">
        <is>
          <t>Accept one merged VO / reject</t>
        </is>
      </c>
      <c r="E20" s="13" t="inlineStr">
        <is>
          <t>Owner</t>
        </is>
      </c>
      <c r="F20" s="13" t="inlineStr">
        <is>
          <t>Owner's rep, Design Studio</t>
        </is>
      </c>
      <c r="G20" s="13" t="inlineStr">
        <is>
          <t>7.2 AV/IT installation</t>
        </is>
      </c>
      <c r="H20" s="14" t="n">
        <v>46766</v>
      </c>
      <c r="I20" s="14" t="n">
        <v>46794</v>
      </c>
      <c r="J20" s="13" t="inlineStr">
        <is>
          <t>Yes</t>
        </is>
      </c>
      <c r="K20" s="13" t="inlineStr">
        <is>
          <t>Closed</t>
        </is>
      </c>
      <c r="L20" s="14" t="n">
        <v>46762</v>
      </c>
      <c r="M20" s="13" t="inlineStr">
        <is>
          <t>VO-04 signed: 0.40, 0 days</t>
        </is>
      </c>
      <c r="N20" s="13" t="inlineStr">
        <is>
          <t>CR-04 / VO-04</t>
        </is>
      </c>
      <c r="O20" s="13" t="inlineStr">
        <is>
          <t>Mirrored from T9</t>
        </is>
      </c>
      <c r="P20" s="15">
        <f>IF(OR(A20="",H20=""),"",IF(OR(K20="Open",K20="Deferred"),H20-$C$5,""))</f>
        <v/>
      </c>
      <c r="Q20" s="15">
        <f>IF(OR(L20="",H20=""),"",MAX(0,L20-H20))</f>
        <v/>
      </c>
      <c r="R20" s="15">
        <f>IF(OR(A20="",I20=""),"",IF(OR(K20="Open",K20="Deferred"),I20-$C$5,""))</f>
        <v/>
      </c>
      <c r="S20" s="16">
        <f>IF(A20="","",IF(AND(OR(K20="Open",K20="Deferred"),I20&lt;&gt;"",$C$5&gt;I20),"PAST LAST RESPONSIBLE DATE",IF(AND(OR(K20="Open",K20="Deferred"),H20&lt;&gt;"",$C$5&gt;H20),"OVERDUE",IF(AND(OR(K20="Open",K20="Deferred"),H20&lt;&gt;"",H20-$C$5&lt;=7),"DUE WITHIN 7 DAYS",IF(OR(K20="Open",K20="Deferred"),"Open","Done")))))</f>
        <v/>
      </c>
    </row>
    <row r="21" ht="44" customHeight="1">
      <c r="A21" s="13" t="inlineStr">
        <is>
          <t>D-10</t>
        </is>
      </c>
      <c r="B21" s="14" t="n">
        <v>46762</v>
      </c>
      <c r="C21" s="13" t="inlineStr">
        <is>
          <t>Guest cabin full-scale mock-up: release joinery production</t>
        </is>
      </c>
      <c r="D21" s="13" t="inlineStr">
        <is>
          <t>Release / release with comments / rework mock-up</t>
        </is>
      </c>
      <c r="E21" s="13" t="inlineStr">
        <is>
          <t>Owner</t>
        </is>
      </c>
      <c r="F21" s="13" t="inlineStr">
        <is>
          <t>Owner's rep (technical), captain, Design Studio</t>
        </is>
      </c>
      <c r="G21" s="13" t="inlineStr">
        <is>
          <t>3.5 Interior joinery package</t>
        </is>
      </c>
      <c r="H21" s="14" t="n">
        <v>46780</v>
      </c>
      <c r="I21" s="14" t="n">
        <v>46808</v>
      </c>
      <c r="J21" s="13" t="inlineStr">
        <is>
          <t>Yes</t>
        </is>
      </c>
      <c r="K21" s="13" t="inlineStr">
        <is>
          <t>Closed</t>
        </is>
      </c>
      <c r="L21" s="14" t="n">
        <v>46778</v>
      </c>
      <c r="M21" s="13" t="inlineStr">
        <is>
          <t>Released with 3 comments (see D-12)</t>
        </is>
      </c>
      <c r="N21" s="13" t="inlineStr">
        <is>
          <t>Sample register</t>
        </is>
      </c>
      <c r="O21" s="13" t="inlineStr">
        <is>
          <t>Owner visit to the Yard</t>
        </is>
      </c>
      <c r="P21" s="15">
        <f>IF(OR(A21="",H21=""),"",IF(OR(K21="Open",K21="Deferred"),H21-$C$5,""))</f>
        <v/>
      </c>
      <c r="Q21" s="15">
        <f>IF(OR(L21="",H21=""),"",MAX(0,L21-H21))</f>
        <v/>
      </c>
      <c r="R21" s="15">
        <f>IF(OR(A21="",I21=""),"",IF(OR(K21="Open",K21="Deferred"),I21-$C$5,""))</f>
        <v/>
      </c>
      <c r="S21" s="16">
        <f>IF(A21="","",IF(AND(OR(K21="Open",K21="Deferred"),I21&lt;&gt;"",$C$5&gt;I21),"PAST LAST RESPONSIBLE DATE",IF(AND(OR(K21="Open",K21="Deferred"),H21&lt;&gt;"",$C$5&gt;H21),"OVERDUE",IF(AND(OR(K21="Open",K21="Deferred"),H21&lt;&gt;"",H21-$C$5&lt;=7),"DUE WITHIN 7 DAYS",IF(OR(K21="Open",K21="Deferred"),"Open","Done")))))</f>
        <v/>
      </c>
    </row>
    <row r="22" ht="44" customHeight="1">
      <c r="A22" s="13" t="inlineStr">
        <is>
          <t>D-11</t>
        </is>
      </c>
      <c r="B22" s="14" t="n">
        <v>46734</v>
      </c>
      <c r="C22" s="13" t="inlineStr">
        <is>
          <t>AV/IT concept: level of equipment per space</t>
        </is>
      </c>
      <c r="D22" s="13" t="inlineStr">
        <is>
          <t>Design Studio concept levels 1 to 3</t>
        </is>
      </c>
      <c r="E22" s="13" t="inlineStr">
        <is>
          <t>Owner</t>
        </is>
      </c>
      <c r="F22" s="13" t="inlineStr">
        <is>
          <t>Owner's rep, captain, AV/IT designer</t>
        </is>
      </c>
      <c r="G22" s="13" t="inlineStr">
        <is>
          <t>2.4 Interior detail design</t>
        </is>
      </c>
      <c r="H22" s="14" t="n">
        <v>46766</v>
      </c>
      <c r="I22" s="14" t="n">
        <v>46794</v>
      </c>
      <c r="J22" s="13" t="inlineStr">
        <is>
          <t>Yes</t>
        </is>
      </c>
      <c r="K22" s="13" t="inlineStr">
        <is>
          <t>Closed</t>
        </is>
      </c>
      <c r="L22" s="14" t="n">
        <v>46764</v>
      </c>
      <c r="M22" s="13" t="inlineStr">
        <is>
          <t>Level 2, cinema per D-09</t>
        </is>
      </c>
      <c r="N22" s="13" t="inlineStr">
        <is>
          <t>AV/IT spec</t>
        </is>
      </c>
      <c r="O22" s="13" t="inlineStr">
        <is>
          <t>Feeds D-15</t>
        </is>
      </c>
      <c r="P22" s="15">
        <f>IF(OR(A22="",H22=""),"",IF(OR(K22="Open",K22="Deferred"),H22-$C$5,""))</f>
        <v/>
      </c>
      <c r="Q22" s="15">
        <f>IF(OR(L22="",H22=""),"",MAX(0,L22-H22))</f>
        <v/>
      </c>
      <c r="R22" s="15">
        <f>IF(OR(A22="",I22=""),"",IF(OR(K22="Open",K22="Deferred"),I22-$C$5,""))</f>
        <v/>
      </c>
      <c r="S22" s="16">
        <f>IF(A22="","",IF(AND(OR(K22="Open",K22="Deferred"),I22&lt;&gt;"",$C$5&gt;I22),"PAST LAST RESPONSIBLE DATE",IF(AND(OR(K22="Open",K22="Deferred"),H22&lt;&gt;"",$C$5&gt;H22),"OVERDUE",IF(AND(OR(K22="Open",K22="Deferred"),H22&lt;&gt;"",H22-$C$5&lt;=7),"DUE WITHIN 7 DAYS",IF(OR(K22="Open",K22="Deferred"),"Open","Done")))))</f>
        <v/>
      </c>
    </row>
    <row r="23" ht="44" customHeight="1">
      <c r="A23" s="13" t="inlineStr">
        <is>
          <t>D-12</t>
        </is>
      </c>
      <c r="B23" s="14" t="n">
        <v>46797</v>
      </c>
      <c r="C23" s="13" t="inlineStr">
        <is>
          <t>Guest cabin mock-up comments: accept the Yard's revised joinery details</t>
        </is>
      </c>
      <c r="D23" s="13" t="inlineStr">
        <is>
          <t>Accept / return with comments</t>
        </is>
      </c>
      <c r="E23" s="13" t="inlineStr">
        <is>
          <t>Owner's rep</t>
        </is>
      </c>
      <c r="F23" s="13" t="inlineStr">
        <is>
          <t>Captain, Design Studio</t>
        </is>
      </c>
      <c r="G23" s="13" t="inlineStr">
        <is>
          <t>3.5 Interior joinery package</t>
        </is>
      </c>
      <c r="H23" s="14" t="n">
        <v>46815</v>
      </c>
      <c r="I23" s="14" t="n">
        <v>46850</v>
      </c>
      <c r="J23" s="13" t="inlineStr">
        <is>
          <t>Yes</t>
        </is>
      </c>
      <c r="K23" s="13" t="inlineStr">
        <is>
          <t>Open</t>
        </is>
      </c>
      <c r="L23" s="14" t="n"/>
      <c r="M23" s="13" t="n"/>
      <c r="N23" s="13" t="inlineStr">
        <is>
          <t>D-10</t>
        </is>
      </c>
      <c r="O23" s="13" t="inlineStr">
        <is>
          <t>Waiting for the captain's comment on locker depth (action A-38)</t>
        </is>
      </c>
      <c r="P23" s="15">
        <f>IF(OR(A23="",H23=""),"",IF(OR(K23="Open",K23="Deferred"),H23-$C$5,""))</f>
        <v/>
      </c>
      <c r="Q23" s="15">
        <f>IF(OR(L23="",H23=""),"",MAX(0,L23-H23))</f>
        <v/>
      </c>
      <c r="R23" s="15">
        <f>IF(OR(A23="",I23=""),"",IF(OR(K23="Open",K23="Deferred"),I23-$C$5,""))</f>
        <v/>
      </c>
      <c r="S23" s="16">
        <f>IF(A23="","",IF(AND(OR(K23="Open",K23="Deferred"),I23&lt;&gt;"",$C$5&gt;I23),"PAST LAST RESPONSIBLE DATE",IF(AND(OR(K23="Open",K23="Deferred"),H23&lt;&gt;"",$C$5&gt;H23),"OVERDUE",IF(AND(OR(K23="Open",K23="Deferred"),H23&lt;&gt;"",H23-$C$5&lt;=7),"DUE WITHIN 7 DAYS",IF(OR(K23="Open",K23="Deferred"),"Open","Done")))))</f>
        <v/>
      </c>
    </row>
    <row r="24" ht="44" customHeight="1">
      <c r="A24" s="13" t="inlineStr">
        <is>
          <t>D-13</t>
        </is>
      </c>
      <c r="B24" s="14" t="n">
        <v>46811</v>
      </c>
      <c r="C24" s="13" t="inlineStr">
        <is>
          <t>CR-05: enclosed sun-deck bar</t>
        </is>
      </c>
      <c r="D24" s="13" t="inlineStr">
        <is>
          <t>Proceed to pricing / reject</t>
        </is>
      </c>
      <c r="E24" s="13" t="inlineStr">
        <is>
          <t>Owner</t>
        </is>
      </c>
      <c r="F24" s="13" t="inlineStr">
        <is>
          <t>Owner's rep, naval architect</t>
        </is>
      </c>
      <c r="G24" s="13" t="inlineStr">
        <is>
          <t>4.4 Aluminium superstructure</t>
        </is>
      </c>
      <c r="H24" s="14" t="n">
        <v>46815</v>
      </c>
      <c r="I24" s="14" t="n">
        <v>46815</v>
      </c>
      <c r="J24" s="13" t="inlineStr">
        <is>
          <t>No</t>
        </is>
      </c>
      <c r="K24" s="13" t="inlineStr">
        <is>
          <t>Closed</t>
        </is>
      </c>
      <c r="L24" s="14" t="n">
        <v>46813</v>
      </c>
      <c r="M24" s="13" t="inlineStr">
        <is>
          <t>Rejected: estimate would pass 500 GT</t>
        </is>
      </c>
      <c r="N24" s="13" t="inlineStr">
        <is>
          <t>CR-05</t>
        </is>
      </c>
      <c r="O24" s="13" t="inlineStr">
        <is>
          <t>Mirrored from T9; never priced</t>
        </is>
      </c>
      <c r="P24" s="15">
        <f>IF(OR(A24="",H24=""),"",IF(OR(K24="Open",K24="Deferred"),H24-$C$5,""))</f>
        <v/>
      </c>
      <c r="Q24" s="15">
        <f>IF(OR(L24="",H24=""),"",MAX(0,L24-H24))</f>
        <v/>
      </c>
      <c r="R24" s="15">
        <f>IF(OR(A24="",I24=""),"",IF(OR(K24="Open",K24="Deferred"),I24-$C$5,""))</f>
        <v/>
      </c>
      <c r="S24" s="16">
        <f>IF(A24="","",IF(AND(OR(K24="Open",K24="Deferred"),I24&lt;&gt;"",$C$5&gt;I24),"PAST LAST RESPONSIBLE DATE",IF(AND(OR(K24="Open",K24="Deferred"),H24&lt;&gt;"",$C$5&gt;H24),"OVERDUE",IF(AND(OR(K24="Open",K24="Deferred"),H24&lt;&gt;"",H24-$C$5&lt;=7),"DUE WITHIN 7 DAYS",IF(OR(K24="Open",K24="Deferred"),"Open","Done")))))</f>
        <v/>
      </c>
    </row>
    <row r="25" ht="44" customHeight="1">
      <c r="A25" s="13" t="inlineStr">
        <is>
          <t>D-14</t>
        </is>
      </c>
      <c r="B25" s="14" t="n">
        <v>46801</v>
      </c>
      <c r="C25" s="13" t="inlineStr">
        <is>
          <t>Master bathroom stone: sample A or sample B</t>
        </is>
      </c>
      <c r="D25" s="13" t="inlineStr">
        <is>
          <t>A / B (weights in the sample register)</t>
        </is>
      </c>
      <c r="E25" s="13" t="inlineStr">
        <is>
          <t>Owner</t>
        </is>
      </c>
      <c r="F25" s="13" t="inlineStr">
        <is>
          <t>Design Studio, naval architect (weight)</t>
        </is>
      </c>
      <c r="G25" s="13" t="inlineStr">
        <is>
          <t>7.1 Interior outfitting (master bathroom)</t>
        </is>
      </c>
      <c r="H25" s="14" t="n">
        <v>46822</v>
      </c>
      <c r="I25" s="14" t="n">
        <v>46850</v>
      </c>
      <c r="J25" s="13" t="inlineStr">
        <is>
          <t>Yes</t>
        </is>
      </c>
      <c r="K25" s="13" t="inlineStr">
        <is>
          <t>Open</t>
        </is>
      </c>
      <c r="L25" s="14" t="n"/>
      <c r="M25" s="13" t="n"/>
      <c r="N25" s="13" t="inlineStr">
        <is>
          <t>Sample register</t>
        </is>
      </c>
      <c r="O25" s="13" t="inlineStr">
        <is>
          <t>Recommendation: B (lighter, same lead time)</t>
        </is>
      </c>
      <c r="P25" s="15">
        <f>IF(OR(A25="",H25=""),"",IF(OR(K25="Open",K25="Deferred"),H25-$C$5,""))</f>
        <v/>
      </c>
      <c r="Q25" s="15">
        <f>IF(OR(L25="",H25=""),"",MAX(0,L25-H25))</f>
        <v/>
      </c>
      <c r="R25" s="15">
        <f>IF(OR(A25="",I25=""),"",IF(OR(K25="Open",K25="Deferred"),I25-$C$5,""))</f>
        <v/>
      </c>
      <c r="S25" s="16">
        <f>IF(A25="","",IF(AND(OR(K25="Open",K25="Deferred"),I25&lt;&gt;"",$C$5&gt;I25),"PAST LAST RESPONSIBLE DATE",IF(AND(OR(K25="Open",K25="Deferred"),H25&lt;&gt;"",$C$5&gt;H25),"OVERDUE",IF(AND(OR(K25="Open",K25="Deferred"),H25&lt;&gt;"",H25-$C$5&lt;=7),"DUE WITHIN 7 DAYS",IF(OR(K25="Open",K25="Deferred"),"Open","Done")))))</f>
        <v/>
      </c>
    </row>
    <row r="26" ht="44" customHeight="1">
      <c r="A26" s="13" t="inlineStr">
        <is>
          <t>D-15</t>
        </is>
      </c>
      <c r="B26" s="14" t="n">
        <v>46808</v>
      </c>
      <c r="C26" s="13" t="inlineStr">
        <is>
          <t>Sign off the AV/IT specification rev C so the order can be placed</t>
        </is>
      </c>
      <c r="D26" s="13" t="inlineStr">
        <is>
          <t>Sign rev C / sign with the two open comments</t>
        </is>
      </c>
      <c r="E26" s="13" t="inlineStr">
        <is>
          <t>Owner</t>
        </is>
      </c>
      <c r="F26" s="13" t="inlineStr">
        <is>
          <t>Owner's rep, captain, Design Studio</t>
        </is>
      </c>
      <c r="G26" s="13" t="inlineStr">
        <is>
          <t>3.6 AV/IT and navigation: order to delivery</t>
        </is>
      </c>
      <c r="H26" s="14" t="n">
        <v>46829</v>
      </c>
      <c r="I26" s="14" t="n">
        <v>46857</v>
      </c>
      <c r="J26" s="13" t="inlineStr">
        <is>
          <t>Yes</t>
        </is>
      </c>
      <c r="K26" s="13" t="inlineStr">
        <is>
          <t>Open</t>
        </is>
      </c>
      <c r="L26" s="14" t="n"/>
      <c r="M26" s="13" t="n"/>
      <c r="N26" s="13" t="inlineStr">
        <is>
          <t>D-11</t>
        </is>
      </c>
      <c r="O26" s="13" t="inlineStr">
        <is>
          <t>Recommendation: sign rev C, handle comments as a later change</t>
        </is>
      </c>
      <c r="P26" s="15">
        <f>IF(OR(A26="",H26=""),"",IF(OR(K26="Open",K26="Deferred"),H26-$C$5,""))</f>
        <v/>
      </c>
      <c r="Q26" s="15">
        <f>IF(OR(L26="",H26=""),"",MAX(0,L26-H26))</f>
        <v/>
      </c>
      <c r="R26" s="15">
        <f>IF(OR(A26="",I26=""),"",IF(OR(K26="Open",K26="Deferred"),I26-$C$5,""))</f>
        <v/>
      </c>
      <c r="S26" s="16">
        <f>IF(A26="","",IF(AND(OR(K26="Open",K26="Deferred"),I26&lt;&gt;"",$C$5&gt;I26),"PAST LAST RESPONSIBLE DATE",IF(AND(OR(K26="Open",K26="Deferred"),H26&lt;&gt;"",$C$5&gt;H26),"OVERDUE",IF(AND(OR(K26="Open",K26="Deferred"),H26&lt;&gt;"",H26-$C$5&lt;=7),"DUE WITHIN 7 DAYS",IF(OR(K26="Open",K26="Deferred"),"Open","Done")))))</f>
        <v/>
      </c>
    </row>
    <row r="27" ht="44" customHeight="1">
      <c r="A27" s="13" t="inlineStr">
        <is>
          <t>D-16</t>
        </is>
      </c>
      <c r="B27" s="14" t="n">
        <v>46811</v>
      </c>
      <c r="C27" s="13" t="inlineStr">
        <is>
          <t>CR-06: larger hydraulic tender garage door</t>
        </is>
      </c>
      <c r="D27" s="13" t="inlineStr">
        <is>
          <t>Accept VO-06 / reject</t>
        </is>
      </c>
      <c r="E27" s="13" t="inlineStr">
        <is>
          <t>Owner</t>
        </is>
      </c>
      <c r="F27" s="13" t="inlineStr">
        <is>
          <t>Owner's rep, captain, naval architect</t>
        </is>
      </c>
      <c r="G27" s="13" t="inlineStr">
        <is>
          <t>5.5 Hot work complete</t>
        </is>
      </c>
      <c r="H27" s="14" t="n">
        <v>46829</v>
      </c>
      <c r="I27" s="14" t="n">
        <v>46853</v>
      </c>
      <c r="J27" s="13" t="inlineStr">
        <is>
          <t>Yes</t>
        </is>
      </c>
      <c r="K27" s="13" t="inlineStr">
        <is>
          <t>Open</t>
        </is>
      </c>
      <c r="L27" s="14" t="n"/>
      <c r="M27" s="13" t="n"/>
      <c r="N27" s="13" t="inlineStr">
        <is>
          <t>CR-06</t>
        </is>
      </c>
      <c r="O27" s="13" t="inlineStr">
        <is>
          <t>Yard price expected week 62; weight +0.3 of 0.6 margin</t>
        </is>
      </c>
      <c r="P27" s="15">
        <f>IF(OR(A27="",H27=""),"",IF(OR(K27="Open",K27="Deferred"),H27-$C$5,""))</f>
        <v/>
      </c>
      <c r="Q27" s="15">
        <f>IF(OR(L27="",H27=""),"",MAX(0,L27-H27))</f>
        <v/>
      </c>
      <c r="R27" s="15">
        <f>IF(OR(A27="",I27=""),"",IF(OR(K27="Open",K27="Deferred"),I27-$C$5,""))</f>
        <v/>
      </c>
      <c r="S27" s="16">
        <f>IF(A27="","",IF(AND(OR(K27="Open",K27="Deferred"),I27&lt;&gt;"",$C$5&gt;I27),"PAST LAST RESPONSIBLE DATE",IF(AND(OR(K27="Open",K27="Deferred"),H27&lt;&gt;"",$C$5&gt;H27),"OVERDUE",IF(AND(OR(K27="Open",K27="Deferred"),H27&lt;&gt;"",H27-$C$5&lt;=7),"DUE WITHIN 7 DAYS",IF(OR(K27="Open",K27="Deferred"),"Open","Done")))))</f>
        <v/>
      </c>
    </row>
    <row r="28" ht="44" customHeight="1">
      <c r="A28" s="13" t="inlineStr">
        <is>
          <t>D-17</t>
        </is>
      </c>
      <c r="B28" s="14" t="n">
        <v>46820</v>
      </c>
      <c r="C28" s="13" t="inlineStr">
        <is>
          <t>Hull colour and topcoat finish: approve sample panels</t>
        </is>
      </c>
      <c r="D28" s="13" t="inlineStr">
        <is>
          <t>Two colour panels, gloss levels</t>
        </is>
      </c>
      <c r="E28" s="13" t="inlineStr">
        <is>
          <t>Owner</t>
        </is>
      </c>
      <c r="F28" s="13" t="inlineStr">
        <is>
          <t>Design Studio, captain</t>
        </is>
      </c>
      <c r="G28" s="13" t="inlineStr">
        <is>
          <t>6.1 Fairing and exterior paint</t>
        </is>
      </c>
      <c r="H28" s="14" t="n">
        <v>46934</v>
      </c>
      <c r="I28" s="14" t="n">
        <v>46962</v>
      </c>
      <c r="J28" s="13" t="inlineStr">
        <is>
          <t>Yes</t>
        </is>
      </c>
      <c r="K28" s="13" t="inlineStr">
        <is>
          <t>Open</t>
        </is>
      </c>
      <c r="L28" s="14" t="n"/>
      <c r="M28" s="13" t="n"/>
      <c r="N28" s="13" t="n"/>
      <c r="O28" s="13" t="inlineStr">
        <is>
          <t>New at the month-14 review</t>
        </is>
      </c>
      <c r="P28" s="15">
        <f>IF(OR(A28="",H28=""),"",IF(OR(K28="Open",K28="Deferred"),H28-$C$5,""))</f>
        <v/>
      </c>
      <c r="Q28" s="15">
        <f>IF(OR(L28="",H28=""),"",MAX(0,L28-H28))</f>
        <v/>
      </c>
      <c r="R28" s="15">
        <f>IF(OR(A28="",I28=""),"",IF(OR(K28="Open",K28="Deferred"),I28-$C$5,""))</f>
        <v/>
      </c>
      <c r="S28" s="16">
        <f>IF(A28="","",IF(AND(OR(K28="Open",K28="Deferred"),I28&lt;&gt;"",$C$5&gt;I28),"PAST LAST RESPONSIBLE DATE",IF(AND(OR(K28="Open",K28="Deferred"),H28&lt;&gt;"",$C$5&gt;H28),"OVERDUE",IF(AND(OR(K28="Open",K28="Deferred"),H28&lt;&gt;"",H28-$C$5&lt;=7),"DUE WITHIN 7 DAYS",IF(OR(K28="Open",K28="Deferred"),"Open","Done")))))</f>
        <v/>
      </c>
    </row>
    <row r="29" ht="44" customHeight="1">
      <c r="A29" s="13" t="inlineStr">
        <is>
          <t>D-18</t>
        </is>
      </c>
      <c r="B29" s="14" t="n">
        <v>46820</v>
      </c>
      <c r="C29" s="13" t="inlineStr">
        <is>
          <t>Loose furniture, guest areas: final selection</t>
        </is>
      </c>
      <c r="D29" s="13" t="inlineStr">
        <is>
          <t>Design Studio schedule rev A</t>
        </is>
      </c>
      <c r="E29" s="13" t="inlineStr">
        <is>
          <t>Owner</t>
        </is>
      </c>
      <c r="F29" s="13" t="inlineStr">
        <is>
          <t>Design Studio, naval architect (weight)</t>
        </is>
      </c>
      <c r="G29" s="13" t="inlineStr">
        <is>
          <t>7.1 Interior outfitting</t>
        </is>
      </c>
      <c r="H29" s="14" t="n">
        <v>46996</v>
      </c>
      <c r="I29" s="14" t="n">
        <v>47025</v>
      </c>
      <c r="J29" s="13" t="inlineStr">
        <is>
          <t>No</t>
        </is>
      </c>
      <c r="K29" s="13" t="inlineStr">
        <is>
          <t>Open</t>
        </is>
      </c>
      <c r="L29" s="14" t="n"/>
      <c r="M29" s="13" t="n"/>
      <c r="N29" s="13" t="n"/>
      <c r="O29" s="13" t="inlineStr">
        <is>
          <t>New at the month-14 review</t>
        </is>
      </c>
      <c r="P29" s="15">
        <f>IF(OR(A29="",H29=""),"",IF(OR(K29="Open",K29="Deferred"),H29-$C$5,""))</f>
        <v/>
      </c>
      <c r="Q29" s="15">
        <f>IF(OR(L29="",H29=""),"",MAX(0,L29-H29))</f>
        <v/>
      </c>
      <c r="R29" s="15">
        <f>IF(OR(A29="",I29=""),"",IF(OR(K29="Open",K29="Deferred"),I29-$C$5,""))</f>
        <v/>
      </c>
      <c r="S29" s="16">
        <f>IF(A29="","",IF(AND(OR(K29="Open",K29="Deferred"),I29&lt;&gt;"",$C$5&gt;I29),"PAST LAST RESPONSIBLE DATE",IF(AND(OR(K29="Open",K29="Deferred"),H29&lt;&gt;"",$C$5&gt;H29),"OVERDUE",IF(AND(OR(K29="Open",K29="Deferred"),H29&lt;&gt;"",H29-$C$5&lt;=7),"DUE WITHIN 7 DAYS",IF(OR(K29="Open",K29="Deferred"),"Open","Done")))))</f>
        <v/>
      </c>
    </row>
    <row r="30" ht="22" customHeight="1">
      <c r="A30" s="13" t="n"/>
      <c r="B30" s="14" t="n"/>
      <c r="C30" s="13" t="n"/>
      <c r="D30" s="13" t="n"/>
      <c r="E30" s="13" t="n"/>
      <c r="F30" s="13" t="n"/>
      <c r="G30" s="13" t="n"/>
      <c r="H30" s="14" t="n"/>
      <c r="I30" s="14" t="n"/>
      <c r="J30" s="13" t="n"/>
      <c r="K30" s="13" t="n"/>
      <c r="L30" s="14" t="n"/>
      <c r="M30" s="13" t="n"/>
      <c r="N30" s="13" t="n"/>
      <c r="O30" s="13" t="n"/>
      <c r="P30" s="15">
        <f>IF(OR(A30="",H30=""),"",IF(OR(K30="Open",K30="Deferred"),H30-$C$5,""))</f>
        <v/>
      </c>
      <c r="Q30" s="15">
        <f>IF(OR(L30="",H30=""),"",MAX(0,L30-H30))</f>
        <v/>
      </c>
      <c r="R30" s="15">
        <f>IF(OR(A30="",I30=""),"",IF(OR(K30="Open",K30="Deferred"),I30-$C$5,""))</f>
        <v/>
      </c>
      <c r="S30" s="16">
        <f>IF(A30="","",IF(AND(OR(K30="Open",K30="Deferred"),I30&lt;&gt;"",$C$5&gt;I30),"PAST LAST RESPONSIBLE DATE",IF(AND(OR(K30="Open",K30="Deferred"),H30&lt;&gt;"",$C$5&gt;H30),"OVERDUE",IF(AND(OR(K30="Open",K30="Deferred"),H30&lt;&gt;"",H30-$C$5&lt;=7),"DUE WITHIN 7 DAYS",IF(OR(K30="Open",K30="Deferred"),"Open","Done")))))</f>
        <v/>
      </c>
    </row>
    <row r="31" ht="22" customHeight="1">
      <c r="A31" s="13" t="n"/>
      <c r="B31" s="14" t="n"/>
      <c r="C31" s="13" t="n"/>
      <c r="D31" s="13" t="n"/>
      <c r="E31" s="13" t="n"/>
      <c r="F31" s="13" t="n"/>
      <c r="G31" s="13" t="n"/>
      <c r="H31" s="14" t="n"/>
      <c r="I31" s="14" t="n"/>
      <c r="J31" s="13" t="n"/>
      <c r="K31" s="13" t="n"/>
      <c r="L31" s="14" t="n"/>
      <c r="M31" s="13" t="n"/>
      <c r="N31" s="13" t="n"/>
      <c r="O31" s="13" t="n"/>
      <c r="P31" s="15">
        <f>IF(OR(A31="",H31=""),"",IF(OR(K31="Open",K31="Deferred"),H31-$C$5,""))</f>
        <v/>
      </c>
      <c r="Q31" s="15">
        <f>IF(OR(L31="",H31=""),"",MAX(0,L31-H31))</f>
        <v/>
      </c>
      <c r="R31" s="15">
        <f>IF(OR(A31="",I31=""),"",IF(OR(K31="Open",K31="Deferred"),I31-$C$5,""))</f>
        <v/>
      </c>
      <c r="S31" s="16">
        <f>IF(A31="","",IF(AND(OR(K31="Open",K31="Deferred"),I31&lt;&gt;"",$C$5&gt;I31),"PAST LAST RESPONSIBLE DATE",IF(AND(OR(K31="Open",K31="Deferred"),H31&lt;&gt;"",$C$5&gt;H31),"OVERDUE",IF(AND(OR(K31="Open",K31="Deferred"),H31&lt;&gt;"",H31-$C$5&lt;=7),"DUE WITHIN 7 DAYS",IF(OR(K31="Open",K31="Deferred"),"Open","Done")))))</f>
        <v/>
      </c>
    </row>
    <row r="32" ht="22" customHeight="1">
      <c r="A32" s="13" t="n"/>
      <c r="B32" s="14" t="n"/>
      <c r="C32" s="13" t="n"/>
      <c r="D32" s="13" t="n"/>
      <c r="E32" s="13" t="n"/>
      <c r="F32" s="13" t="n"/>
      <c r="G32" s="13" t="n"/>
      <c r="H32" s="14" t="n"/>
      <c r="I32" s="14" t="n"/>
      <c r="J32" s="13" t="n"/>
      <c r="K32" s="13" t="n"/>
      <c r="L32" s="14" t="n"/>
      <c r="M32" s="13" t="n"/>
      <c r="N32" s="13" t="n"/>
      <c r="O32" s="13" t="n"/>
      <c r="P32" s="15">
        <f>IF(OR(A32="",H32=""),"",IF(OR(K32="Open",K32="Deferred"),H32-$C$5,""))</f>
        <v/>
      </c>
      <c r="Q32" s="15">
        <f>IF(OR(L32="",H32=""),"",MAX(0,L32-H32))</f>
        <v/>
      </c>
      <c r="R32" s="15">
        <f>IF(OR(A32="",I32=""),"",IF(OR(K32="Open",K32="Deferred"),I32-$C$5,""))</f>
        <v/>
      </c>
      <c r="S32" s="16">
        <f>IF(A32="","",IF(AND(OR(K32="Open",K32="Deferred"),I32&lt;&gt;"",$C$5&gt;I32),"PAST LAST RESPONSIBLE DATE",IF(AND(OR(K32="Open",K32="Deferred"),H32&lt;&gt;"",$C$5&gt;H32),"OVERDUE",IF(AND(OR(K32="Open",K32="Deferred"),H32&lt;&gt;"",H32-$C$5&lt;=7),"DUE WITHIN 7 DAYS",IF(OR(K32="Open",K32="Deferred"),"Open","Done")))))</f>
        <v/>
      </c>
    </row>
    <row r="33" ht="22" customHeight="1">
      <c r="A33" s="13" t="n"/>
      <c r="B33" s="14" t="n"/>
      <c r="C33" s="13" t="n"/>
      <c r="D33" s="13" t="n"/>
      <c r="E33" s="13" t="n"/>
      <c r="F33" s="13" t="n"/>
      <c r="G33" s="13" t="n"/>
      <c r="H33" s="14" t="n"/>
      <c r="I33" s="14" t="n"/>
      <c r="J33" s="13" t="n"/>
      <c r="K33" s="13" t="n"/>
      <c r="L33" s="14" t="n"/>
      <c r="M33" s="13" t="n"/>
      <c r="N33" s="13" t="n"/>
      <c r="O33" s="13" t="n"/>
      <c r="P33" s="15">
        <f>IF(OR(A33="",H33=""),"",IF(OR(K33="Open",K33="Deferred"),H33-$C$5,""))</f>
        <v/>
      </c>
      <c r="Q33" s="15">
        <f>IF(OR(L33="",H33=""),"",MAX(0,L33-H33))</f>
        <v/>
      </c>
      <c r="R33" s="15">
        <f>IF(OR(A33="",I33=""),"",IF(OR(K33="Open",K33="Deferred"),I33-$C$5,""))</f>
        <v/>
      </c>
      <c r="S33" s="16">
        <f>IF(A33="","",IF(AND(OR(K33="Open",K33="Deferred"),I33&lt;&gt;"",$C$5&gt;I33),"PAST LAST RESPONSIBLE DATE",IF(AND(OR(K33="Open",K33="Deferred"),H33&lt;&gt;"",$C$5&gt;H33),"OVERDUE",IF(AND(OR(K33="Open",K33="Deferred"),H33&lt;&gt;"",H33-$C$5&lt;=7),"DUE WITHIN 7 DAYS",IF(OR(K33="Open",K33="Deferred"),"Open","Done")))))</f>
        <v/>
      </c>
    </row>
    <row r="34" ht="22" customHeight="1">
      <c r="A34" s="13" t="n"/>
      <c r="B34" s="14" t="n"/>
      <c r="C34" s="13" t="n"/>
      <c r="D34" s="13" t="n"/>
      <c r="E34" s="13" t="n"/>
      <c r="F34" s="13" t="n"/>
      <c r="G34" s="13" t="n"/>
      <c r="H34" s="14" t="n"/>
      <c r="I34" s="14" t="n"/>
      <c r="J34" s="13" t="n"/>
      <c r="K34" s="13" t="n"/>
      <c r="L34" s="14" t="n"/>
      <c r="M34" s="13" t="n"/>
      <c r="N34" s="13" t="n"/>
      <c r="O34" s="13" t="n"/>
      <c r="P34" s="15">
        <f>IF(OR(A34="",H34=""),"",IF(OR(K34="Open",K34="Deferred"),H34-$C$5,""))</f>
        <v/>
      </c>
      <c r="Q34" s="15">
        <f>IF(OR(L34="",H34=""),"",MAX(0,L34-H34))</f>
        <v/>
      </c>
      <c r="R34" s="15">
        <f>IF(OR(A34="",I34=""),"",IF(OR(K34="Open",K34="Deferred"),I34-$C$5,""))</f>
        <v/>
      </c>
      <c r="S34" s="16">
        <f>IF(A34="","",IF(AND(OR(K34="Open",K34="Deferred"),I34&lt;&gt;"",$C$5&gt;I34),"PAST LAST RESPONSIBLE DATE",IF(AND(OR(K34="Open",K34="Deferred"),H34&lt;&gt;"",$C$5&gt;H34),"OVERDUE",IF(AND(OR(K34="Open",K34="Deferred"),H34&lt;&gt;"",H34-$C$5&lt;=7),"DUE WITHIN 7 DAYS",IF(OR(K34="Open",K34="Deferred"),"Open","Done")))))</f>
        <v/>
      </c>
    </row>
    <row r="35" ht="22" customHeight="1">
      <c r="A35" s="13" t="n"/>
      <c r="B35" s="14" t="n"/>
      <c r="C35" s="13" t="n"/>
      <c r="D35" s="13" t="n"/>
      <c r="E35" s="13" t="n"/>
      <c r="F35" s="13" t="n"/>
      <c r="G35" s="13" t="n"/>
      <c r="H35" s="14" t="n"/>
      <c r="I35" s="14" t="n"/>
      <c r="J35" s="13" t="n"/>
      <c r="K35" s="13" t="n"/>
      <c r="L35" s="14" t="n"/>
      <c r="M35" s="13" t="n"/>
      <c r="N35" s="13" t="n"/>
      <c r="O35" s="13" t="n"/>
      <c r="P35" s="15">
        <f>IF(OR(A35="",H35=""),"",IF(OR(K35="Open",K35="Deferred"),H35-$C$5,""))</f>
        <v/>
      </c>
      <c r="Q35" s="15">
        <f>IF(OR(L35="",H35=""),"",MAX(0,L35-H35))</f>
        <v/>
      </c>
      <c r="R35" s="15">
        <f>IF(OR(A35="",I35=""),"",IF(OR(K35="Open",K35="Deferred"),I35-$C$5,""))</f>
        <v/>
      </c>
      <c r="S35" s="16">
        <f>IF(A35="","",IF(AND(OR(K35="Open",K35="Deferred"),I35&lt;&gt;"",$C$5&gt;I35),"PAST LAST RESPONSIBLE DATE",IF(AND(OR(K35="Open",K35="Deferred"),H35&lt;&gt;"",$C$5&gt;H35),"OVERDUE",IF(AND(OR(K35="Open",K35="Deferred"),H35&lt;&gt;"",H35-$C$5&lt;=7),"DUE WITHIN 7 DAYS",IF(OR(K35="Open",K35="Deferred"),"Open","Done")))))</f>
        <v/>
      </c>
    </row>
    <row r="36" ht="22" customHeight="1">
      <c r="A36" s="13" t="n"/>
      <c r="B36" s="14" t="n"/>
      <c r="C36" s="13" t="n"/>
      <c r="D36" s="13" t="n"/>
      <c r="E36" s="13" t="n"/>
      <c r="F36" s="13" t="n"/>
      <c r="G36" s="13" t="n"/>
      <c r="H36" s="14" t="n"/>
      <c r="I36" s="14" t="n"/>
      <c r="J36" s="13" t="n"/>
      <c r="K36" s="13" t="n"/>
      <c r="L36" s="14" t="n"/>
      <c r="M36" s="13" t="n"/>
      <c r="N36" s="13" t="n"/>
      <c r="O36" s="13" t="n"/>
      <c r="P36" s="15">
        <f>IF(OR(A36="",H36=""),"",IF(OR(K36="Open",K36="Deferred"),H36-$C$5,""))</f>
        <v/>
      </c>
      <c r="Q36" s="15">
        <f>IF(OR(L36="",H36=""),"",MAX(0,L36-H36))</f>
        <v/>
      </c>
      <c r="R36" s="15">
        <f>IF(OR(A36="",I36=""),"",IF(OR(K36="Open",K36="Deferred"),I36-$C$5,""))</f>
        <v/>
      </c>
      <c r="S36" s="16">
        <f>IF(A36="","",IF(AND(OR(K36="Open",K36="Deferred"),I36&lt;&gt;"",$C$5&gt;I36),"PAST LAST RESPONSIBLE DATE",IF(AND(OR(K36="Open",K36="Deferred"),H36&lt;&gt;"",$C$5&gt;H36),"OVERDUE",IF(AND(OR(K36="Open",K36="Deferred"),H36&lt;&gt;"",H36-$C$5&lt;=7),"DUE WITHIN 7 DAYS",IF(OR(K36="Open",K36="Deferred"),"Open","Done")))))</f>
        <v/>
      </c>
    </row>
    <row r="37" ht="22" customHeight="1">
      <c r="A37" s="13" t="n"/>
      <c r="B37" s="14" t="n"/>
      <c r="C37" s="13" t="n"/>
      <c r="D37" s="13" t="n"/>
      <c r="E37" s="13" t="n"/>
      <c r="F37" s="13" t="n"/>
      <c r="G37" s="13" t="n"/>
      <c r="H37" s="14" t="n"/>
      <c r="I37" s="14" t="n"/>
      <c r="J37" s="13" t="n"/>
      <c r="K37" s="13" t="n"/>
      <c r="L37" s="14" t="n"/>
      <c r="M37" s="13" t="n"/>
      <c r="N37" s="13" t="n"/>
      <c r="O37" s="13" t="n"/>
      <c r="P37" s="15">
        <f>IF(OR(A37="",H37=""),"",IF(OR(K37="Open",K37="Deferred"),H37-$C$5,""))</f>
        <v/>
      </c>
      <c r="Q37" s="15">
        <f>IF(OR(L37="",H37=""),"",MAX(0,L37-H37))</f>
        <v/>
      </c>
      <c r="R37" s="15">
        <f>IF(OR(A37="",I37=""),"",IF(OR(K37="Open",K37="Deferred"),I37-$C$5,""))</f>
        <v/>
      </c>
      <c r="S37" s="16">
        <f>IF(A37="","",IF(AND(OR(K37="Open",K37="Deferred"),I37&lt;&gt;"",$C$5&gt;I37),"PAST LAST RESPONSIBLE DATE",IF(AND(OR(K37="Open",K37="Deferred"),H37&lt;&gt;"",$C$5&gt;H37),"OVERDUE",IF(AND(OR(K37="Open",K37="Deferred"),H37&lt;&gt;"",H37-$C$5&lt;=7),"DUE WITHIN 7 DAYS",IF(OR(K37="Open",K37="Deferred"),"Open","Done")))))</f>
        <v/>
      </c>
    </row>
    <row r="38" ht="22" customHeight="1">
      <c r="A38" s="13" t="n"/>
      <c r="B38" s="14" t="n"/>
      <c r="C38" s="13" t="n"/>
      <c r="D38" s="13" t="n"/>
      <c r="E38" s="13" t="n"/>
      <c r="F38" s="13" t="n"/>
      <c r="G38" s="13" t="n"/>
      <c r="H38" s="14" t="n"/>
      <c r="I38" s="14" t="n"/>
      <c r="J38" s="13" t="n"/>
      <c r="K38" s="13" t="n"/>
      <c r="L38" s="14" t="n"/>
      <c r="M38" s="13" t="n"/>
      <c r="N38" s="13" t="n"/>
      <c r="O38" s="13" t="n"/>
      <c r="P38" s="15">
        <f>IF(OR(A38="",H38=""),"",IF(OR(K38="Open",K38="Deferred"),H38-$C$5,""))</f>
        <v/>
      </c>
      <c r="Q38" s="15">
        <f>IF(OR(L38="",H38=""),"",MAX(0,L38-H38))</f>
        <v/>
      </c>
      <c r="R38" s="15">
        <f>IF(OR(A38="",I38=""),"",IF(OR(K38="Open",K38="Deferred"),I38-$C$5,""))</f>
        <v/>
      </c>
      <c r="S38" s="16">
        <f>IF(A38="","",IF(AND(OR(K38="Open",K38="Deferred"),I38&lt;&gt;"",$C$5&gt;I38),"PAST LAST RESPONSIBLE DATE",IF(AND(OR(K38="Open",K38="Deferred"),H38&lt;&gt;"",$C$5&gt;H38),"OVERDUE",IF(AND(OR(K38="Open",K38="Deferred"),H38&lt;&gt;"",H38-$C$5&lt;=7),"DUE WITHIN 7 DAYS",IF(OR(K38="Open",K38="Deferred"),"Open","Done")))))</f>
        <v/>
      </c>
    </row>
    <row r="39" ht="22" customHeight="1">
      <c r="A39" s="13" t="n"/>
      <c r="B39" s="14" t="n"/>
      <c r="C39" s="13" t="n"/>
      <c r="D39" s="13" t="n"/>
      <c r="E39" s="13" t="n"/>
      <c r="F39" s="13" t="n"/>
      <c r="G39" s="13" t="n"/>
      <c r="H39" s="14" t="n"/>
      <c r="I39" s="14" t="n"/>
      <c r="J39" s="13" t="n"/>
      <c r="K39" s="13" t="n"/>
      <c r="L39" s="14" t="n"/>
      <c r="M39" s="13" t="n"/>
      <c r="N39" s="13" t="n"/>
      <c r="O39" s="13" t="n"/>
      <c r="P39" s="15">
        <f>IF(OR(A39="",H39=""),"",IF(OR(K39="Open",K39="Deferred"),H39-$C$5,""))</f>
        <v/>
      </c>
      <c r="Q39" s="15">
        <f>IF(OR(L39="",H39=""),"",MAX(0,L39-H39))</f>
        <v/>
      </c>
      <c r="R39" s="15">
        <f>IF(OR(A39="",I39=""),"",IF(OR(K39="Open",K39="Deferred"),I39-$C$5,""))</f>
        <v/>
      </c>
      <c r="S39" s="16">
        <f>IF(A39="","",IF(AND(OR(K39="Open",K39="Deferred"),I39&lt;&gt;"",$C$5&gt;I39),"PAST LAST RESPONSIBLE DATE",IF(AND(OR(K39="Open",K39="Deferred"),H39&lt;&gt;"",$C$5&gt;H39),"OVERDUE",IF(AND(OR(K39="Open",K39="Deferred"),H39&lt;&gt;"",H39-$C$5&lt;=7),"DUE WITHIN 7 DAYS",IF(OR(K39="Open",K39="Deferred"),"Open","Done")))))</f>
        <v/>
      </c>
    </row>
    <row r="40" ht="22" customHeight="1">
      <c r="A40" s="13" t="n"/>
      <c r="B40" s="14" t="n"/>
      <c r="C40" s="13" t="n"/>
      <c r="D40" s="13" t="n"/>
      <c r="E40" s="13" t="n"/>
      <c r="F40" s="13" t="n"/>
      <c r="G40" s="13" t="n"/>
      <c r="H40" s="14" t="n"/>
      <c r="I40" s="14" t="n"/>
      <c r="J40" s="13" t="n"/>
      <c r="K40" s="13" t="n"/>
      <c r="L40" s="14" t="n"/>
      <c r="M40" s="13" t="n"/>
      <c r="N40" s="13" t="n"/>
      <c r="O40" s="13" t="n"/>
      <c r="P40" s="15">
        <f>IF(OR(A40="",H40=""),"",IF(OR(K40="Open",K40="Deferred"),H40-$C$5,""))</f>
        <v/>
      </c>
      <c r="Q40" s="15">
        <f>IF(OR(L40="",H40=""),"",MAX(0,L40-H40))</f>
        <v/>
      </c>
      <c r="R40" s="15">
        <f>IF(OR(A40="",I40=""),"",IF(OR(K40="Open",K40="Deferred"),I40-$C$5,""))</f>
        <v/>
      </c>
      <c r="S40" s="16">
        <f>IF(A40="","",IF(AND(OR(K40="Open",K40="Deferred"),I40&lt;&gt;"",$C$5&gt;I40),"PAST LAST RESPONSIBLE DATE",IF(AND(OR(K40="Open",K40="Deferred"),H40&lt;&gt;"",$C$5&gt;H40),"OVERDUE",IF(AND(OR(K40="Open",K40="Deferred"),H40&lt;&gt;"",H40-$C$5&lt;=7),"DUE WITHIN 7 DAYS",IF(OR(K40="Open",K40="Deferred"),"Open","Done")))))</f>
        <v/>
      </c>
    </row>
    <row r="41" ht="22" customHeight="1">
      <c r="A41" s="13" t="n"/>
      <c r="B41" s="14" t="n"/>
      <c r="C41" s="13" t="n"/>
      <c r="D41" s="13" t="n"/>
      <c r="E41" s="13" t="n"/>
      <c r="F41" s="13" t="n"/>
      <c r="G41" s="13" t="n"/>
      <c r="H41" s="14" t="n"/>
      <c r="I41" s="14" t="n"/>
      <c r="J41" s="13" t="n"/>
      <c r="K41" s="13" t="n"/>
      <c r="L41" s="14" t="n"/>
      <c r="M41" s="13" t="n"/>
      <c r="N41" s="13" t="n"/>
      <c r="O41" s="13" t="n"/>
      <c r="P41" s="15">
        <f>IF(OR(A41="",H41=""),"",IF(OR(K41="Open",K41="Deferred"),H41-$C$5,""))</f>
        <v/>
      </c>
      <c r="Q41" s="15">
        <f>IF(OR(L41="",H41=""),"",MAX(0,L41-H41))</f>
        <v/>
      </c>
      <c r="R41" s="15">
        <f>IF(OR(A41="",I41=""),"",IF(OR(K41="Open",K41="Deferred"),I41-$C$5,""))</f>
        <v/>
      </c>
      <c r="S41" s="16">
        <f>IF(A41="","",IF(AND(OR(K41="Open",K41="Deferred"),I41&lt;&gt;"",$C$5&gt;I41),"PAST LAST RESPONSIBLE DATE",IF(AND(OR(K41="Open",K41="Deferred"),H41&lt;&gt;"",$C$5&gt;H41),"OVERDUE",IF(AND(OR(K41="Open",K41="Deferred"),H41&lt;&gt;"",H41-$C$5&lt;=7),"DUE WITHIN 7 DAYS",IF(OR(K41="Open",K41="Deferred"),"Open","Done")))))</f>
        <v/>
      </c>
    </row>
    <row r="42" ht="22" customHeight="1">
      <c r="A42" s="13" t="n"/>
      <c r="B42" s="14" t="n"/>
      <c r="C42" s="13" t="n"/>
      <c r="D42" s="13" t="n"/>
      <c r="E42" s="13" t="n"/>
      <c r="F42" s="13" t="n"/>
      <c r="G42" s="13" t="n"/>
      <c r="H42" s="14" t="n"/>
      <c r="I42" s="14" t="n"/>
      <c r="J42" s="13" t="n"/>
      <c r="K42" s="13" t="n"/>
      <c r="L42" s="14" t="n"/>
      <c r="M42" s="13" t="n"/>
      <c r="N42" s="13" t="n"/>
      <c r="O42" s="13" t="n"/>
      <c r="P42" s="15">
        <f>IF(OR(A42="",H42=""),"",IF(OR(K42="Open",K42="Deferred"),H42-$C$5,""))</f>
        <v/>
      </c>
      <c r="Q42" s="15">
        <f>IF(OR(L42="",H42=""),"",MAX(0,L42-H42))</f>
        <v/>
      </c>
      <c r="R42" s="15">
        <f>IF(OR(A42="",I42=""),"",IF(OR(K42="Open",K42="Deferred"),I42-$C$5,""))</f>
        <v/>
      </c>
      <c r="S42" s="16">
        <f>IF(A42="","",IF(AND(OR(K42="Open",K42="Deferred"),I42&lt;&gt;"",$C$5&gt;I42),"PAST LAST RESPONSIBLE DATE",IF(AND(OR(K42="Open",K42="Deferred"),H42&lt;&gt;"",$C$5&gt;H42),"OVERDUE",IF(AND(OR(K42="Open",K42="Deferred"),H42&lt;&gt;"",H42-$C$5&lt;=7),"DUE WITHIN 7 DAYS",IF(OR(K42="Open",K42="Deferred"),"Open","Done")))))</f>
        <v/>
      </c>
    </row>
    <row r="43" ht="22" customHeight="1">
      <c r="A43" s="13" t="n"/>
      <c r="B43" s="14" t="n"/>
      <c r="C43" s="13" t="n"/>
      <c r="D43" s="13" t="n"/>
      <c r="E43" s="13" t="n"/>
      <c r="F43" s="13" t="n"/>
      <c r="G43" s="13" t="n"/>
      <c r="H43" s="14" t="n"/>
      <c r="I43" s="14" t="n"/>
      <c r="J43" s="13" t="n"/>
      <c r="K43" s="13" t="n"/>
      <c r="L43" s="14" t="n"/>
      <c r="M43" s="13" t="n"/>
      <c r="N43" s="13" t="n"/>
      <c r="O43" s="13" t="n"/>
      <c r="P43" s="15">
        <f>IF(OR(A43="",H43=""),"",IF(OR(K43="Open",K43="Deferred"),H43-$C$5,""))</f>
        <v/>
      </c>
      <c r="Q43" s="15">
        <f>IF(OR(L43="",H43=""),"",MAX(0,L43-H43))</f>
        <v/>
      </c>
      <c r="R43" s="15">
        <f>IF(OR(A43="",I43=""),"",IF(OR(K43="Open",K43="Deferred"),I43-$C$5,""))</f>
        <v/>
      </c>
      <c r="S43" s="16">
        <f>IF(A43="","",IF(AND(OR(K43="Open",K43="Deferred"),I43&lt;&gt;"",$C$5&gt;I43),"PAST LAST RESPONSIBLE DATE",IF(AND(OR(K43="Open",K43="Deferred"),H43&lt;&gt;"",$C$5&gt;H43),"OVERDUE",IF(AND(OR(K43="Open",K43="Deferred"),H43&lt;&gt;"",H43-$C$5&lt;=7),"DUE WITHIN 7 DAYS",IF(OR(K43="Open",K43="Deferred"),"Open","Done")))))</f>
        <v/>
      </c>
    </row>
    <row r="44" ht="22" customHeight="1">
      <c r="A44" s="13" t="n"/>
      <c r="B44" s="14" t="n"/>
      <c r="C44" s="13" t="n"/>
      <c r="D44" s="13" t="n"/>
      <c r="E44" s="13" t="n"/>
      <c r="F44" s="13" t="n"/>
      <c r="G44" s="13" t="n"/>
      <c r="H44" s="14" t="n"/>
      <c r="I44" s="14" t="n"/>
      <c r="J44" s="13" t="n"/>
      <c r="K44" s="13" t="n"/>
      <c r="L44" s="14" t="n"/>
      <c r="M44" s="13" t="n"/>
      <c r="N44" s="13" t="n"/>
      <c r="O44" s="13" t="n"/>
      <c r="P44" s="15">
        <f>IF(OR(A44="",H44=""),"",IF(OR(K44="Open",K44="Deferred"),H44-$C$5,""))</f>
        <v/>
      </c>
      <c r="Q44" s="15">
        <f>IF(OR(L44="",H44=""),"",MAX(0,L44-H44))</f>
        <v/>
      </c>
      <c r="R44" s="15">
        <f>IF(OR(A44="",I44=""),"",IF(OR(K44="Open",K44="Deferred"),I44-$C$5,""))</f>
        <v/>
      </c>
      <c r="S44" s="16">
        <f>IF(A44="","",IF(AND(OR(K44="Open",K44="Deferred"),I44&lt;&gt;"",$C$5&gt;I44),"PAST LAST RESPONSIBLE DATE",IF(AND(OR(K44="Open",K44="Deferred"),H44&lt;&gt;"",$C$5&gt;H44),"OVERDUE",IF(AND(OR(K44="Open",K44="Deferred"),H44&lt;&gt;"",H44-$C$5&lt;=7),"DUE WITHIN 7 DAYS",IF(OR(K44="Open",K44="Deferred"),"Open","Done")))))</f>
        <v/>
      </c>
    </row>
    <row r="45" ht="22" customHeight="1">
      <c r="A45" s="13" t="n"/>
      <c r="B45" s="14" t="n"/>
      <c r="C45" s="13" t="n"/>
      <c r="D45" s="13" t="n"/>
      <c r="E45" s="13" t="n"/>
      <c r="F45" s="13" t="n"/>
      <c r="G45" s="13" t="n"/>
      <c r="H45" s="14" t="n"/>
      <c r="I45" s="14" t="n"/>
      <c r="J45" s="13" t="n"/>
      <c r="K45" s="13" t="n"/>
      <c r="L45" s="14" t="n"/>
      <c r="M45" s="13" t="n"/>
      <c r="N45" s="13" t="n"/>
      <c r="O45" s="13" t="n"/>
      <c r="P45" s="15">
        <f>IF(OR(A45="",H45=""),"",IF(OR(K45="Open",K45="Deferred"),H45-$C$5,""))</f>
        <v/>
      </c>
      <c r="Q45" s="15">
        <f>IF(OR(L45="",H45=""),"",MAX(0,L45-H45))</f>
        <v/>
      </c>
      <c r="R45" s="15">
        <f>IF(OR(A45="",I45=""),"",IF(OR(K45="Open",K45="Deferred"),I45-$C$5,""))</f>
        <v/>
      </c>
      <c r="S45" s="16">
        <f>IF(A45="","",IF(AND(OR(K45="Open",K45="Deferred"),I45&lt;&gt;"",$C$5&gt;I45),"PAST LAST RESPONSIBLE DATE",IF(AND(OR(K45="Open",K45="Deferred"),H45&lt;&gt;"",$C$5&gt;H45),"OVERDUE",IF(AND(OR(K45="Open",K45="Deferred"),H45&lt;&gt;"",H45-$C$5&lt;=7),"DUE WITHIN 7 DAYS",IF(OR(K45="Open",K45="Deferred"),"Open","Done")))))</f>
        <v/>
      </c>
    </row>
    <row r="46" ht="22" customHeight="1">
      <c r="A46" s="13" t="n"/>
      <c r="B46" s="14" t="n"/>
      <c r="C46" s="13" t="n"/>
      <c r="D46" s="13" t="n"/>
      <c r="E46" s="13" t="n"/>
      <c r="F46" s="13" t="n"/>
      <c r="G46" s="13" t="n"/>
      <c r="H46" s="14" t="n"/>
      <c r="I46" s="14" t="n"/>
      <c r="J46" s="13" t="n"/>
      <c r="K46" s="13" t="n"/>
      <c r="L46" s="14" t="n"/>
      <c r="M46" s="13" t="n"/>
      <c r="N46" s="13" t="n"/>
      <c r="O46" s="13" t="n"/>
      <c r="P46" s="15">
        <f>IF(OR(A46="",H46=""),"",IF(OR(K46="Open",K46="Deferred"),H46-$C$5,""))</f>
        <v/>
      </c>
      <c r="Q46" s="15">
        <f>IF(OR(L46="",H46=""),"",MAX(0,L46-H46))</f>
        <v/>
      </c>
      <c r="R46" s="15">
        <f>IF(OR(A46="",I46=""),"",IF(OR(K46="Open",K46="Deferred"),I46-$C$5,""))</f>
        <v/>
      </c>
      <c r="S46" s="16">
        <f>IF(A46="","",IF(AND(OR(K46="Open",K46="Deferred"),I46&lt;&gt;"",$C$5&gt;I46),"PAST LAST RESPONSIBLE DATE",IF(AND(OR(K46="Open",K46="Deferred"),H46&lt;&gt;"",$C$5&gt;H46),"OVERDUE",IF(AND(OR(K46="Open",K46="Deferred"),H46&lt;&gt;"",H46-$C$5&lt;=7),"DUE WITHIN 7 DAYS",IF(OR(K46="Open",K46="Deferred"),"Open","Done")))))</f>
        <v/>
      </c>
    </row>
    <row r="47" ht="22" customHeight="1">
      <c r="A47" s="13" t="n"/>
      <c r="B47" s="14" t="n"/>
      <c r="C47" s="13" t="n"/>
      <c r="D47" s="13" t="n"/>
      <c r="E47" s="13" t="n"/>
      <c r="F47" s="13" t="n"/>
      <c r="G47" s="13" t="n"/>
      <c r="H47" s="14" t="n"/>
      <c r="I47" s="14" t="n"/>
      <c r="J47" s="13" t="n"/>
      <c r="K47" s="13" t="n"/>
      <c r="L47" s="14" t="n"/>
      <c r="M47" s="13" t="n"/>
      <c r="N47" s="13" t="n"/>
      <c r="O47" s="13" t="n"/>
      <c r="P47" s="15">
        <f>IF(OR(A47="",H47=""),"",IF(OR(K47="Open",K47="Deferred"),H47-$C$5,""))</f>
        <v/>
      </c>
      <c r="Q47" s="15">
        <f>IF(OR(L47="",H47=""),"",MAX(0,L47-H47))</f>
        <v/>
      </c>
      <c r="R47" s="15">
        <f>IF(OR(A47="",I47=""),"",IF(OR(K47="Open",K47="Deferred"),I47-$C$5,""))</f>
        <v/>
      </c>
      <c r="S47" s="16">
        <f>IF(A47="","",IF(AND(OR(K47="Open",K47="Deferred"),I47&lt;&gt;"",$C$5&gt;I47),"PAST LAST RESPONSIBLE DATE",IF(AND(OR(K47="Open",K47="Deferred"),H47&lt;&gt;"",$C$5&gt;H47),"OVERDUE",IF(AND(OR(K47="Open",K47="Deferred"),H47&lt;&gt;"",H47-$C$5&lt;=7),"DUE WITHIN 7 DAYS",IF(OR(K47="Open",K47="Deferred"),"Open","Done")))))</f>
        <v/>
      </c>
    </row>
    <row r="48" ht="22" customHeight="1">
      <c r="A48" s="13" t="n"/>
      <c r="B48" s="14" t="n"/>
      <c r="C48" s="13" t="n"/>
      <c r="D48" s="13" t="n"/>
      <c r="E48" s="13" t="n"/>
      <c r="F48" s="13" t="n"/>
      <c r="G48" s="13" t="n"/>
      <c r="H48" s="14" t="n"/>
      <c r="I48" s="14" t="n"/>
      <c r="J48" s="13" t="n"/>
      <c r="K48" s="13" t="n"/>
      <c r="L48" s="14" t="n"/>
      <c r="M48" s="13" t="n"/>
      <c r="N48" s="13" t="n"/>
      <c r="O48" s="13" t="n"/>
      <c r="P48" s="15">
        <f>IF(OR(A48="",H48=""),"",IF(OR(K48="Open",K48="Deferred"),H48-$C$5,""))</f>
        <v/>
      </c>
      <c r="Q48" s="15">
        <f>IF(OR(L48="",H48=""),"",MAX(0,L48-H48))</f>
        <v/>
      </c>
      <c r="R48" s="15">
        <f>IF(OR(A48="",I48=""),"",IF(OR(K48="Open",K48="Deferred"),I48-$C$5,""))</f>
        <v/>
      </c>
      <c r="S48" s="16">
        <f>IF(A48="","",IF(AND(OR(K48="Open",K48="Deferred"),I48&lt;&gt;"",$C$5&gt;I48),"PAST LAST RESPONSIBLE DATE",IF(AND(OR(K48="Open",K48="Deferred"),H48&lt;&gt;"",$C$5&gt;H48),"OVERDUE",IF(AND(OR(K48="Open",K48="Deferred"),H48&lt;&gt;"",H48-$C$5&lt;=7),"DUE WITHIN 7 DAYS",IF(OR(K48="Open",K48="Deferred"),"Open","Done")))))</f>
        <v/>
      </c>
    </row>
    <row r="49" ht="22" customHeight="1">
      <c r="A49" s="13" t="n"/>
      <c r="B49" s="14" t="n"/>
      <c r="C49" s="13" t="n"/>
      <c r="D49" s="13" t="n"/>
      <c r="E49" s="13" t="n"/>
      <c r="F49" s="13" t="n"/>
      <c r="G49" s="13" t="n"/>
      <c r="H49" s="14" t="n"/>
      <c r="I49" s="14" t="n"/>
      <c r="J49" s="13" t="n"/>
      <c r="K49" s="13" t="n"/>
      <c r="L49" s="14" t="n"/>
      <c r="M49" s="13" t="n"/>
      <c r="N49" s="13" t="n"/>
      <c r="O49" s="13" t="n"/>
      <c r="P49" s="15">
        <f>IF(OR(A49="",H49=""),"",IF(OR(K49="Open",K49="Deferred"),H49-$C$5,""))</f>
        <v/>
      </c>
      <c r="Q49" s="15">
        <f>IF(OR(L49="",H49=""),"",MAX(0,L49-H49))</f>
        <v/>
      </c>
      <c r="R49" s="15">
        <f>IF(OR(A49="",I49=""),"",IF(OR(K49="Open",K49="Deferred"),I49-$C$5,""))</f>
        <v/>
      </c>
      <c r="S49" s="16">
        <f>IF(A49="","",IF(AND(OR(K49="Open",K49="Deferred"),I49&lt;&gt;"",$C$5&gt;I49),"PAST LAST RESPONSIBLE DATE",IF(AND(OR(K49="Open",K49="Deferred"),H49&lt;&gt;"",$C$5&gt;H49),"OVERDUE",IF(AND(OR(K49="Open",K49="Deferred"),H49&lt;&gt;"",H49-$C$5&lt;=7),"DUE WITHIN 7 DAYS",IF(OR(K49="Open",K49="Deferred"),"Open","Done")))))</f>
        <v/>
      </c>
    </row>
    <row r="50" ht="22" customHeight="1">
      <c r="A50" s="13" t="n"/>
      <c r="B50" s="14" t="n"/>
      <c r="C50" s="13" t="n"/>
      <c r="D50" s="13" t="n"/>
      <c r="E50" s="13" t="n"/>
      <c r="F50" s="13" t="n"/>
      <c r="G50" s="13" t="n"/>
      <c r="H50" s="14" t="n"/>
      <c r="I50" s="14" t="n"/>
      <c r="J50" s="13" t="n"/>
      <c r="K50" s="13" t="n"/>
      <c r="L50" s="14" t="n"/>
      <c r="M50" s="13" t="n"/>
      <c r="N50" s="13" t="n"/>
      <c r="O50" s="13" t="n"/>
      <c r="P50" s="15">
        <f>IF(OR(A50="",H50=""),"",IF(OR(K50="Open",K50="Deferred"),H50-$C$5,""))</f>
        <v/>
      </c>
      <c r="Q50" s="15">
        <f>IF(OR(L50="",H50=""),"",MAX(0,L50-H50))</f>
        <v/>
      </c>
      <c r="R50" s="15">
        <f>IF(OR(A50="",I50=""),"",IF(OR(K50="Open",K50="Deferred"),I50-$C$5,""))</f>
        <v/>
      </c>
      <c r="S50" s="16">
        <f>IF(A50="","",IF(AND(OR(K50="Open",K50="Deferred"),I50&lt;&gt;"",$C$5&gt;I50),"PAST LAST RESPONSIBLE DATE",IF(AND(OR(K50="Open",K50="Deferred"),H50&lt;&gt;"",$C$5&gt;H50),"OVERDUE",IF(AND(OR(K50="Open",K50="Deferred"),H50&lt;&gt;"",H50-$C$5&lt;=7),"DUE WITHIN 7 DAYS",IF(OR(K50="Open",K50="Deferred"),"Open","Done")))))</f>
        <v/>
      </c>
    </row>
    <row r="51" ht="22" customHeight="1">
      <c r="A51" s="13" t="n"/>
      <c r="B51" s="14" t="n"/>
      <c r="C51" s="13" t="n"/>
      <c r="D51" s="13" t="n"/>
      <c r="E51" s="13" t="n"/>
      <c r="F51" s="13" t="n"/>
      <c r="G51" s="13" t="n"/>
      <c r="H51" s="14" t="n"/>
      <c r="I51" s="14" t="n"/>
      <c r="J51" s="13" t="n"/>
      <c r="K51" s="13" t="n"/>
      <c r="L51" s="14" t="n"/>
      <c r="M51" s="13" t="n"/>
      <c r="N51" s="13" t="n"/>
      <c r="O51" s="13" t="n"/>
      <c r="P51" s="15">
        <f>IF(OR(A51="",H51=""),"",IF(OR(K51="Open",K51="Deferred"),H51-$C$5,""))</f>
        <v/>
      </c>
      <c r="Q51" s="15">
        <f>IF(OR(L51="",H51=""),"",MAX(0,L51-H51))</f>
        <v/>
      </c>
      <c r="R51" s="15">
        <f>IF(OR(A51="",I51=""),"",IF(OR(K51="Open",K51="Deferred"),I51-$C$5,""))</f>
        <v/>
      </c>
      <c r="S51" s="16">
        <f>IF(A51="","",IF(AND(OR(K51="Open",K51="Deferred"),I51&lt;&gt;"",$C$5&gt;I51),"PAST LAST RESPONSIBLE DATE",IF(AND(OR(K51="Open",K51="Deferred"),H51&lt;&gt;"",$C$5&gt;H51),"OVERDUE",IF(AND(OR(K51="Open",K51="Deferred"),H51&lt;&gt;"",H51-$C$5&lt;=7),"DUE WITHIN 7 DAYS",IF(OR(K51="Open",K51="Deferred"),"Open","Done")))))</f>
        <v/>
      </c>
    </row>
  </sheetData>
  <mergeCells count="13">
    <mergeCell ref="D8:E8"/>
    <mergeCell ref="D7:E7"/>
    <mergeCell ref="A7:B7"/>
    <mergeCell ref="G7:H7"/>
    <mergeCell ref="J7:K7"/>
    <mergeCell ref="A5:B5"/>
    <mergeCell ref="J8:K8"/>
    <mergeCell ref="A3:S3"/>
    <mergeCell ref="E5:O5"/>
    <mergeCell ref="G8:H8"/>
    <mergeCell ref="A8:B8"/>
    <mergeCell ref="A2:S2"/>
    <mergeCell ref="A10:S10"/>
  </mergeCells>
  <conditionalFormatting sqref="S12:S51">
    <cfRule type="expression" priority="1" dxfId="0">
      <formula>S12="PAST LAST RESPONSIBLE DATE"</formula>
    </cfRule>
    <cfRule type="expression" priority="2" dxfId="1">
      <formula>S12="OVERDUE"</formula>
    </cfRule>
    <cfRule type="expression" priority="3" dxfId="2">
      <formula>S12="DUE WITHIN 7 DAYS"</formula>
    </cfRule>
  </conditionalFormatting>
  <conditionalFormatting sqref="K12:K51">
    <cfRule type="expression" priority="4" dxfId="3">
      <formula>K12="Open"</formula>
    </cfRule>
  </conditionalFormatting>
  <dataValidations count="3">
    <dataValidation sqref="E12:E51" showDropDown="0" showInputMessage="0" showErrorMessage="0" allowBlank="1" type="list">
      <formula1>"Owner,Owner (named delegate),Owner's rep"</formula1>
    </dataValidation>
    <dataValidation sqref="J12:J51" showDropDown="0" showInputMessage="0" showErrorMessage="0" allowBlank="1" type="list">
      <formula1>"Yes,No"</formula1>
    </dataValidation>
    <dataValidation sqref="K12:K51" showDropDown="0" showInputMessage="0" showErrorMessage="0" allowBlank="1" type="list">
      <formula1>"Open,Deferred,Decided,Closed,Withdrawn"</formula1>
    </dataValidation>
  </dataValidations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60"/>
  <sheetViews>
    <sheetView workbookViewId="0">
      <selection activeCell="A1" sqref="A1"/>
    </sheetView>
  </sheetViews>
  <sheetFormatPr baseColWidth="8" defaultRowHeight="15"/>
  <cols>
    <col width="7" customWidth="1" min="1" max="1"/>
    <col width="11" customWidth="1" min="2" max="2"/>
    <col width="18" customWidth="1" min="3" max="3"/>
    <col width="44" customWidth="1" min="4" max="4"/>
    <col width="16" customWidth="1" min="5" max="5"/>
    <col width="11" customWidth="1" min="6" max="6"/>
    <col width="9" customWidth="1" min="7" max="7"/>
    <col width="11" customWidth="1" min="8" max="8"/>
    <col width="12" customWidth="1" min="9" max="9"/>
    <col width="12" customWidth="1" min="10" max="10"/>
    <col width="24" customWidth="1" min="11" max="11"/>
  </cols>
  <sheetData>
    <row r="1" ht="30" customHeight="1">
      <c r="K1" s="1" t="inlineStr">
        <is>
          <t>TPL-SPM-T11  |  project2-me.com</t>
        </is>
      </c>
    </row>
    <row r="2" ht="26" customHeight="1">
      <c r="A2" s="2" t="inlineStr">
        <is>
          <t>Decision and Action Log (T11): Review Agenda and Action List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 ht="30" customHeight="1">
      <c r="A3" s="4" t="inlineStr">
        <is>
          <t>Blank monthly review agenda and action list. The as-at date defaults to today.</t>
        </is>
      </c>
    </row>
    <row r="5">
      <c r="A5" s="7" t="inlineStr">
        <is>
          <t>As-at date</t>
        </is>
      </c>
      <c r="C5" s="8">
        <f>TODAY()</f>
        <v/>
      </c>
    </row>
    <row r="6" ht="18" customHeight="1">
      <c r="A6" s="7" t="inlineStr">
        <is>
          <t>Meeting</t>
        </is>
      </c>
      <c r="C6" s="17" t="n"/>
      <c r="D6" s="18" t="n"/>
      <c r="E6" s="18" t="n"/>
      <c r="F6" s="19" t="n"/>
    </row>
    <row r="7" ht="18" customHeight="1">
      <c r="A7" s="7" t="inlineStr">
        <is>
          <t>Date</t>
        </is>
      </c>
      <c r="C7" s="20" t="n"/>
      <c r="D7" s="18" t="n"/>
      <c r="E7" s="18" t="n"/>
      <c r="F7" s="19" t="n"/>
    </row>
    <row r="8" ht="18" customHeight="1">
      <c r="A8" s="7" t="inlineStr">
        <is>
          <t>Place</t>
        </is>
      </c>
      <c r="C8" s="17" t="n"/>
      <c r="D8" s="18" t="n"/>
      <c r="E8" s="18" t="n"/>
      <c r="F8" s="19" t="n"/>
    </row>
    <row r="9" ht="18" customHeight="1">
      <c r="A9" s="7" t="inlineStr">
        <is>
          <t>Chair / minutes</t>
        </is>
      </c>
      <c r="C9" s="17" t="n"/>
      <c r="D9" s="18" t="n"/>
      <c r="E9" s="18" t="n"/>
      <c r="F9" s="19" t="n"/>
    </row>
    <row r="10" ht="30" customHeight="1">
      <c r="A10" s="7" t="inlineStr">
        <is>
          <t>Attendees</t>
        </is>
      </c>
      <c r="C10" s="17" t="n"/>
      <c r="D10" s="18" t="n"/>
      <c r="E10" s="18" t="n"/>
      <c r="F10" s="19" t="n"/>
    </row>
    <row r="11" ht="18" customHeight="1">
      <c r="A11" s="7" t="inlineStr">
        <is>
          <t>Next review</t>
        </is>
      </c>
      <c r="C11" s="20" t="n"/>
      <c r="D11" s="18" t="n"/>
      <c r="E11" s="18" t="n"/>
      <c r="F11" s="19" t="n"/>
    </row>
    <row r="13">
      <c r="A13" s="21" t="inlineStr">
        <is>
          <t>Agenda</t>
        </is>
      </c>
    </row>
    <row r="14" ht="30" customHeight="1">
      <c r="A14" s="12" t="inlineStr">
        <is>
          <t>Minutes</t>
        </is>
      </c>
      <c r="B14" s="12" t="inlineStr">
        <is>
          <t>Item</t>
        </is>
      </c>
      <c r="C14" s="18" t="n"/>
      <c r="D14" s="19" t="n"/>
      <c r="E14" s="12" t="inlineStr">
        <is>
          <t>Lead</t>
        </is>
      </c>
      <c r="F14" s="12" t="inlineStr">
        <is>
          <t>Input</t>
        </is>
      </c>
      <c r="G14" s="19" t="n"/>
      <c r="H14" s="12" t="inlineStr">
        <is>
          <t>Expected outcome</t>
        </is>
      </c>
      <c r="I14" s="19" t="n"/>
      <c r="J14" s="12" t="inlineStr">
        <is>
          <t>Decision / action refs</t>
        </is>
      </c>
      <c r="K14" s="12" t="inlineStr">
        <is>
          <t>Outcome (fill in the meeting)</t>
        </is>
      </c>
    </row>
    <row r="15" ht="22" customHeight="1">
      <c r="A15" s="13" t="n"/>
      <c r="B15" s="13" t="n"/>
      <c r="C15" s="18" t="n"/>
      <c r="D15" s="19" t="n"/>
      <c r="E15" s="13" t="n"/>
      <c r="F15" s="13" t="n"/>
      <c r="G15" s="19" t="n"/>
      <c r="H15" s="13" t="n"/>
      <c r="I15" s="19" t="n"/>
      <c r="J15" s="13" t="n"/>
      <c r="K15" s="13" t="n"/>
    </row>
    <row r="16" ht="22" customHeight="1">
      <c r="A16" s="13" t="n"/>
      <c r="B16" s="13" t="n"/>
      <c r="C16" s="18" t="n"/>
      <c r="D16" s="19" t="n"/>
      <c r="E16" s="13" t="n"/>
      <c r="F16" s="13" t="n"/>
      <c r="G16" s="19" t="n"/>
      <c r="H16" s="13" t="n"/>
      <c r="I16" s="19" t="n"/>
      <c r="J16" s="13" t="n"/>
      <c r="K16" s="13" t="n"/>
    </row>
    <row r="17" ht="22" customHeight="1">
      <c r="A17" s="13" t="n"/>
      <c r="B17" s="13" t="n"/>
      <c r="C17" s="18" t="n"/>
      <c r="D17" s="19" t="n"/>
      <c r="E17" s="13" t="n"/>
      <c r="F17" s="13" t="n"/>
      <c r="G17" s="19" t="n"/>
      <c r="H17" s="13" t="n"/>
      <c r="I17" s="19" t="n"/>
      <c r="J17" s="13" t="n"/>
      <c r="K17" s="13" t="n"/>
    </row>
    <row r="18" ht="22" customHeight="1">
      <c r="A18" s="13" t="n"/>
      <c r="B18" s="13" t="n"/>
      <c r="C18" s="18" t="n"/>
      <c r="D18" s="19" t="n"/>
      <c r="E18" s="13" t="n"/>
      <c r="F18" s="13" t="n"/>
      <c r="G18" s="19" t="n"/>
      <c r="H18" s="13" t="n"/>
      <c r="I18" s="19" t="n"/>
      <c r="J18" s="13" t="n"/>
      <c r="K18" s="13" t="n"/>
    </row>
    <row r="19" ht="22" customHeight="1">
      <c r="A19" s="13" t="n"/>
      <c r="B19" s="13" t="n"/>
      <c r="C19" s="18" t="n"/>
      <c r="D19" s="19" t="n"/>
      <c r="E19" s="13" t="n"/>
      <c r="F19" s="13" t="n"/>
      <c r="G19" s="19" t="n"/>
      <c r="H19" s="13" t="n"/>
      <c r="I19" s="19" t="n"/>
      <c r="J19" s="13" t="n"/>
      <c r="K19" s="13" t="n"/>
    </row>
    <row r="20" ht="22" customHeight="1">
      <c r="A20" s="13" t="n"/>
      <c r="B20" s="13" t="n"/>
      <c r="C20" s="18" t="n"/>
      <c r="D20" s="19" t="n"/>
      <c r="E20" s="13" t="n"/>
      <c r="F20" s="13" t="n"/>
      <c r="G20" s="19" t="n"/>
      <c r="H20" s="13" t="n"/>
      <c r="I20" s="19" t="n"/>
      <c r="J20" s="13" t="n"/>
      <c r="K20" s="13" t="n"/>
    </row>
    <row r="21" ht="22" customHeight="1">
      <c r="A21" s="13" t="n"/>
      <c r="B21" s="13" t="n"/>
      <c r="C21" s="18" t="n"/>
      <c r="D21" s="19" t="n"/>
      <c r="E21" s="13" t="n"/>
      <c r="F21" s="13" t="n"/>
      <c r="G21" s="19" t="n"/>
      <c r="H21" s="13" t="n"/>
      <c r="I21" s="19" t="n"/>
      <c r="J21" s="13" t="n"/>
      <c r="K21" s="13" t="n"/>
    </row>
    <row r="22" ht="22" customHeight="1">
      <c r="A22" s="13" t="n"/>
      <c r="B22" s="13" t="n"/>
      <c r="C22" s="18" t="n"/>
      <c r="D22" s="19" t="n"/>
      <c r="E22" s="13" t="n"/>
      <c r="F22" s="13" t="n"/>
      <c r="G22" s="19" t="n"/>
      <c r="H22" s="13" t="n"/>
      <c r="I22" s="19" t="n"/>
      <c r="J22" s="13" t="n"/>
      <c r="K22" s="13" t="n"/>
    </row>
    <row r="23" ht="22" customHeight="1">
      <c r="A23" s="13" t="n"/>
      <c r="B23" s="13" t="n"/>
      <c r="C23" s="18" t="n"/>
      <c r="D23" s="19" t="n"/>
      <c r="E23" s="13" t="n"/>
      <c r="F23" s="13" t="n"/>
      <c r="G23" s="19" t="n"/>
      <c r="H23" s="13" t="n"/>
      <c r="I23" s="19" t="n"/>
      <c r="J23" s="13" t="n"/>
      <c r="K23" s="13" t="n"/>
    </row>
    <row r="24" ht="22" customHeight="1">
      <c r="A24" s="13" t="n"/>
      <c r="B24" s="13" t="n"/>
      <c r="C24" s="18" t="n"/>
      <c r="D24" s="19" t="n"/>
      <c r="E24" s="13" t="n"/>
      <c r="F24" s="13" t="n"/>
      <c r="G24" s="19" t="n"/>
      <c r="H24" s="13" t="n"/>
      <c r="I24" s="19" t="n"/>
      <c r="J24" s="13" t="n"/>
      <c r="K24" s="13" t="n"/>
    </row>
    <row r="25">
      <c r="A25" s="22">
        <f>SUM(A15:A24)</f>
        <v/>
      </c>
      <c r="B25" s="23" t="inlineStr">
        <is>
          <t>Total minutes</t>
        </is>
      </c>
    </row>
    <row r="27">
      <c r="A27" s="21" t="inlineStr">
        <is>
          <t>Action list</t>
        </is>
      </c>
    </row>
    <row r="28" ht="30" customHeight="1">
      <c r="A28" s="7" t="inlineStr">
        <is>
          <t>Open actions</t>
        </is>
      </c>
      <c r="C28" s="10">
        <f>COUNTIF($G$31:$G$60,"Open")</f>
        <v/>
      </c>
      <c r="D28" s="7" t="inlineStr">
        <is>
          <t>Overdue actions</t>
        </is>
      </c>
      <c r="E28" s="10">
        <f>COUNTIFS($G$31:$G$60,"Open",$F$31:$F$60,"&lt;"&amp;$C$5)</f>
        <v/>
      </c>
      <c r="F28" s="7" t="inlineStr">
        <is>
          <t>Due in next 7 days</t>
        </is>
      </c>
      <c r="H28" s="10">
        <f>COUNTIFS($G$31:$G$60,"Open",$F$31:$F$60,"&gt;="&amp;$C$5,$F$31:$F$60,"&lt;="&amp;($C$5+7))</f>
        <v/>
      </c>
      <c r="I28" s="7" t="inlineStr">
        <is>
          <t>Max days overdue</t>
        </is>
      </c>
      <c r="J28" s="10">
        <f>IF(COUNT($J$31:$J$60)=0,0,MAX($J$31:$J$60))</f>
        <v/>
      </c>
    </row>
    <row r="30" ht="36" customHeight="1">
      <c r="A30" s="12" t="inlineStr">
        <is>
          <t>Ref</t>
        </is>
      </c>
      <c r="B30" s="12" t="inlineStr">
        <is>
          <t>Date raised</t>
        </is>
      </c>
      <c r="C30" s="12" t="inlineStr">
        <is>
          <t>Source (meeting)</t>
        </is>
      </c>
      <c r="D30" s="12" t="inlineStr">
        <is>
          <t>Action</t>
        </is>
      </c>
      <c r="E30" s="12" t="inlineStr">
        <is>
          <t>Owner (person / party)</t>
        </is>
      </c>
      <c r="F30" s="12" t="inlineStr">
        <is>
          <t>Due</t>
        </is>
      </c>
      <c r="G30" s="12" t="inlineStr">
        <is>
          <t>Status</t>
        </is>
      </c>
      <c r="H30" s="12" t="inlineStr">
        <is>
          <t>Date closed</t>
        </is>
      </c>
      <c r="I30" s="12" t="inlineStr">
        <is>
          <t>Linked decision</t>
        </is>
      </c>
      <c r="J30" s="12" t="inlineStr">
        <is>
          <t>Days overdue</t>
        </is>
      </c>
      <c r="K30" s="12" t="inlineStr">
        <is>
          <t>Flag</t>
        </is>
      </c>
    </row>
    <row r="31" ht="20" customHeight="1">
      <c r="A31" s="13" t="n"/>
      <c r="B31" s="14" t="n"/>
      <c r="C31" s="13" t="n"/>
      <c r="D31" s="13" t="n"/>
      <c r="E31" s="13" t="n"/>
      <c r="F31" s="14" t="n"/>
      <c r="G31" s="13" t="n"/>
      <c r="H31" s="14" t="n"/>
      <c r="I31" s="13" t="n"/>
      <c r="J31" s="15">
        <f>IF(OR(A31="",F31=""),"",IF(AND(G31="Open",$C$5&gt;F31),$C$5-F31,""))</f>
        <v/>
      </c>
      <c r="K31" s="16">
        <f>IF(A31="","",IF(G31&lt;&gt;"Open","Done",IF($C$5&gt;F31,"OVERDUE",IF(F31-$C$5&lt;=7,"Due soon","Open"))))</f>
        <v/>
      </c>
    </row>
    <row r="32" ht="20" customHeight="1">
      <c r="A32" s="13" t="n"/>
      <c r="B32" s="14" t="n"/>
      <c r="C32" s="13" t="n"/>
      <c r="D32" s="13" t="n"/>
      <c r="E32" s="13" t="n"/>
      <c r="F32" s="14" t="n"/>
      <c r="G32" s="13" t="n"/>
      <c r="H32" s="14" t="n"/>
      <c r="I32" s="13" t="n"/>
      <c r="J32" s="15">
        <f>IF(OR(A32="",F32=""),"",IF(AND(G32="Open",$C$5&gt;F32),$C$5-F32,""))</f>
        <v/>
      </c>
      <c r="K32" s="16">
        <f>IF(A32="","",IF(G32&lt;&gt;"Open","Done",IF($C$5&gt;F32,"OVERDUE",IF(F32-$C$5&lt;=7,"Due soon","Open"))))</f>
        <v/>
      </c>
    </row>
    <row r="33" ht="20" customHeight="1">
      <c r="A33" s="13" t="n"/>
      <c r="B33" s="14" t="n"/>
      <c r="C33" s="13" t="n"/>
      <c r="D33" s="13" t="n"/>
      <c r="E33" s="13" t="n"/>
      <c r="F33" s="14" t="n"/>
      <c r="G33" s="13" t="n"/>
      <c r="H33" s="14" t="n"/>
      <c r="I33" s="13" t="n"/>
      <c r="J33" s="15">
        <f>IF(OR(A33="",F33=""),"",IF(AND(G33="Open",$C$5&gt;F33),$C$5-F33,""))</f>
        <v/>
      </c>
      <c r="K33" s="16">
        <f>IF(A33="","",IF(G33&lt;&gt;"Open","Done",IF($C$5&gt;F33,"OVERDUE",IF(F33-$C$5&lt;=7,"Due soon","Open"))))</f>
        <v/>
      </c>
    </row>
    <row r="34" ht="20" customHeight="1">
      <c r="A34" s="13" t="n"/>
      <c r="B34" s="14" t="n"/>
      <c r="C34" s="13" t="n"/>
      <c r="D34" s="13" t="n"/>
      <c r="E34" s="13" t="n"/>
      <c r="F34" s="14" t="n"/>
      <c r="G34" s="13" t="n"/>
      <c r="H34" s="14" t="n"/>
      <c r="I34" s="13" t="n"/>
      <c r="J34" s="15">
        <f>IF(OR(A34="",F34=""),"",IF(AND(G34="Open",$C$5&gt;F34),$C$5-F34,""))</f>
        <v/>
      </c>
      <c r="K34" s="16">
        <f>IF(A34="","",IF(G34&lt;&gt;"Open","Done",IF($C$5&gt;F34,"OVERDUE",IF(F34-$C$5&lt;=7,"Due soon","Open"))))</f>
        <v/>
      </c>
    </row>
    <row r="35" ht="20" customHeight="1">
      <c r="A35" s="13" t="n"/>
      <c r="B35" s="14" t="n"/>
      <c r="C35" s="13" t="n"/>
      <c r="D35" s="13" t="n"/>
      <c r="E35" s="13" t="n"/>
      <c r="F35" s="14" t="n"/>
      <c r="G35" s="13" t="n"/>
      <c r="H35" s="14" t="n"/>
      <c r="I35" s="13" t="n"/>
      <c r="J35" s="15">
        <f>IF(OR(A35="",F35=""),"",IF(AND(G35="Open",$C$5&gt;F35),$C$5-F35,""))</f>
        <v/>
      </c>
      <c r="K35" s="16">
        <f>IF(A35="","",IF(G35&lt;&gt;"Open","Done",IF($C$5&gt;F35,"OVERDUE",IF(F35-$C$5&lt;=7,"Due soon","Open"))))</f>
        <v/>
      </c>
    </row>
    <row r="36" ht="20" customHeight="1">
      <c r="A36" s="13" t="n"/>
      <c r="B36" s="14" t="n"/>
      <c r="C36" s="13" t="n"/>
      <c r="D36" s="13" t="n"/>
      <c r="E36" s="13" t="n"/>
      <c r="F36" s="14" t="n"/>
      <c r="G36" s="13" t="n"/>
      <c r="H36" s="14" t="n"/>
      <c r="I36" s="13" t="n"/>
      <c r="J36" s="15">
        <f>IF(OR(A36="",F36=""),"",IF(AND(G36="Open",$C$5&gt;F36),$C$5-F36,""))</f>
        <v/>
      </c>
      <c r="K36" s="16">
        <f>IF(A36="","",IF(G36&lt;&gt;"Open","Done",IF($C$5&gt;F36,"OVERDUE",IF(F36-$C$5&lt;=7,"Due soon","Open"))))</f>
        <v/>
      </c>
    </row>
    <row r="37" ht="20" customHeight="1">
      <c r="A37" s="13" t="n"/>
      <c r="B37" s="14" t="n"/>
      <c r="C37" s="13" t="n"/>
      <c r="D37" s="13" t="n"/>
      <c r="E37" s="13" t="n"/>
      <c r="F37" s="14" t="n"/>
      <c r="G37" s="13" t="n"/>
      <c r="H37" s="14" t="n"/>
      <c r="I37" s="13" t="n"/>
      <c r="J37" s="15">
        <f>IF(OR(A37="",F37=""),"",IF(AND(G37="Open",$C$5&gt;F37),$C$5-F37,""))</f>
        <v/>
      </c>
      <c r="K37" s="16">
        <f>IF(A37="","",IF(G37&lt;&gt;"Open","Done",IF($C$5&gt;F37,"OVERDUE",IF(F37-$C$5&lt;=7,"Due soon","Open"))))</f>
        <v/>
      </c>
    </row>
    <row r="38" ht="20" customHeight="1">
      <c r="A38" s="13" t="n"/>
      <c r="B38" s="14" t="n"/>
      <c r="C38" s="13" t="n"/>
      <c r="D38" s="13" t="n"/>
      <c r="E38" s="13" t="n"/>
      <c r="F38" s="14" t="n"/>
      <c r="G38" s="13" t="n"/>
      <c r="H38" s="14" t="n"/>
      <c r="I38" s="13" t="n"/>
      <c r="J38" s="15">
        <f>IF(OR(A38="",F38=""),"",IF(AND(G38="Open",$C$5&gt;F38),$C$5-F38,""))</f>
        <v/>
      </c>
      <c r="K38" s="16">
        <f>IF(A38="","",IF(G38&lt;&gt;"Open","Done",IF($C$5&gt;F38,"OVERDUE",IF(F38-$C$5&lt;=7,"Due soon","Open"))))</f>
        <v/>
      </c>
    </row>
    <row r="39" ht="20" customHeight="1">
      <c r="A39" s="13" t="n"/>
      <c r="B39" s="14" t="n"/>
      <c r="C39" s="13" t="n"/>
      <c r="D39" s="13" t="n"/>
      <c r="E39" s="13" t="n"/>
      <c r="F39" s="14" t="n"/>
      <c r="G39" s="13" t="n"/>
      <c r="H39" s="14" t="n"/>
      <c r="I39" s="13" t="n"/>
      <c r="J39" s="15">
        <f>IF(OR(A39="",F39=""),"",IF(AND(G39="Open",$C$5&gt;F39),$C$5-F39,""))</f>
        <v/>
      </c>
      <c r="K39" s="16">
        <f>IF(A39="","",IF(G39&lt;&gt;"Open","Done",IF($C$5&gt;F39,"OVERDUE",IF(F39-$C$5&lt;=7,"Due soon","Open"))))</f>
        <v/>
      </c>
    </row>
    <row r="40" ht="20" customHeight="1">
      <c r="A40" s="13" t="n"/>
      <c r="B40" s="14" t="n"/>
      <c r="C40" s="13" t="n"/>
      <c r="D40" s="13" t="n"/>
      <c r="E40" s="13" t="n"/>
      <c r="F40" s="14" t="n"/>
      <c r="G40" s="13" t="n"/>
      <c r="H40" s="14" t="n"/>
      <c r="I40" s="13" t="n"/>
      <c r="J40" s="15">
        <f>IF(OR(A40="",F40=""),"",IF(AND(G40="Open",$C$5&gt;F40),$C$5-F40,""))</f>
        <v/>
      </c>
      <c r="K40" s="16">
        <f>IF(A40="","",IF(G40&lt;&gt;"Open","Done",IF($C$5&gt;F40,"OVERDUE",IF(F40-$C$5&lt;=7,"Due soon","Open"))))</f>
        <v/>
      </c>
    </row>
    <row r="41" ht="20" customHeight="1">
      <c r="A41" s="13" t="n"/>
      <c r="B41" s="14" t="n"/>
      <c r="C41" s="13" t="n"/>
      <c r="D41" s="13" t="n"/>
      <c r="E41" s="13" t="n"/>
      <c r="F41" s="14" t="n"/>
      <c r="G41" s="13" t="n"/>
      <c r="H41" s="14" t="n"/>
      <c r="I41" s="13" t="n"/>
      <c r="J41" s="15">
        <f>IF(OR(A41="",F41=""),"",IF(AND(G41="Open",$C$5&gt;F41),$C$5-F41,""))</f>
        <v/>
      </c>
      <c r="K41" s="16">
        <f>IF(A41="","",IF(G41&lt;&gt;"Open","Done",IF($C$5&gt;F41,"OVERDUE",IF(F41-$C$5&lt;=7,"Due soon","Open"))))</f>
        <v/>
      </c>
    </row>
    <row r="42" ht="20" customHeight="1">
      <c r="A42" s="13" t="n"/>
      <c r="B42" s="14" t="n"/>
      <c r="C42" s="13" t="n"/>
      <c r="D42" s="13" t="n"/>
      <c r="E42" s="13" t="n"/>
      <c r="F42" s="14" t="n"/>
      <c r="G42" s="13" t="n"/>
      <c r="H42" s="14" t="n"/>
      <c r="I42" s="13" t="n"/>
      <c r="J42" s="15">
        <f>IF(OR(A42="",F42=""),"",IF(AND(G42="Open",$C$5&gt;F42),$C$5-F42,""))</f>
        <v/>
      </c>
      <c r="K42" s="16">
        <f>IF(A42="","",IF(G42&lt;&gt;"Open","Done",IF($C$5&gt;F42,"OVERDUE",IF(F42-$C$5&lt;=7,"Due soon","Open"))))</f>
        <v/>
      </c>
    </row>
    <row r="43" ht="20" customHeight="1">
      <c r="A43" s="13" t="n"/>
      <c r="B43" s="14" t="n"/>
      <c r="C43" s="13" t="n"/>
      <c r="D43" s="13" t="n"/>
      <c r="E43" s="13" t="n"/>
      <c r="F43" s="14" t="n"/>
      <c r="G43" s="13" t="n"/>
      <c r="H43" s="14" t="n"/>
      <c r="I43" s="13" t="n"/>
      <c r="J43" s="15">
        <f>IF(OR(A43="",F43=""),"",IF(AND(G43="Open",$C$5&gt;F43),$C$5-F43,""))</f>
        <v/>
      </c>
      <c r="K43" s="16">
        <f>IF(A43="","",IF(G43&lt;&gt;"Open","Done",IF($C$5&gt;F43,"OVERDUE",IF(F43-$C$5&lt;=7,"Due soon","Open"))))</f>
        <v/>
      </c>
    </row>
    <row r="44" ht="20" customHeight="1">
      <c r="A44" s="13" t="n"/>
      <c r="B44" s="14" t="n"/>
      <c r="C44" s="13" t="n"/>
      <c r="D44" s="13" t="n"/>
      <c r="E44" s="13" t="n"/>
      <c r="F44" s="14" t="n"/>
      <c r="G44" s="13" t="n"/>
      <c r="H44" s="14" t="n"/>
      <c r="I44" s="13" t="n"/>
      <c r="J44" s="15">
        <f>IF(OR(A44="",F44=""),"",IF(AND(G44="Open",$C$5&gt;F44),$C$5-F44,""))</f>
        <v/>
      </c>
      <c r="K44" s="16">
        <f>IF(A44="","",IF(G44&lt;&gt;"Open","Done",IF($C$5&gt;F44,"OVERDUE",IF(F44-$C$5&lt;=7,"Due soon","Open"))))</f>
        <v/>
      </c>
    </row>
    <row r="45" ht="20" customHeight="1">
      <c r="A45" s="13" t="n"/>
      <c r="B45" s="14" t="n"/>
      <c r="C45" s="13" t="n"/>
      <c r="D45" s="13" t="n"/>
      <c r="E45" s="13" t="n"/>
      <c r="F45" s="14" t="n"/>
      <c r="G45" s="13" t="n"/>
      <c r="H45" s="14" t="n"/>
      <c r="I45" s="13" t="n"/>
      <c r="J45" s="15">
        <f>IF(OR(A45="",F45=""),"",IF(AND(G45="Open",$C$5&gt;F45),$C$5-F45,""))</f>
        <v/>
      </c>
      <c r="K45" s="16">
        <f>IF(A45="","",IF(G45&lt;&gt;"Open","Done",IF($C$5&gt;F45,"OVERDUE",IF(F45-$C$5&lt;=7,"Due soon","Open"))))</f>
        <v/>
      </c>
    </row>
    <row r="46" ht="20" customHeight="1">
      <c r="A46" s="13" t="n"/>
      <c r="B46" s="14" t="n"/>
      <c r="C46" s="13" t="n"/>
      <c r="D46" s="13" t="n"/>
      <c r="E46" s="13" t="n"/>
      <c r="F46" s="14" t="n"/>
      <c r="G46" s="13" t="n"/>
      <c r="H46" s="14" t="n"/>
      <c r="I46" s="13" t="n"/>
      <c r="J46" s="15">
        <f>IF(OR(A46="",F46=""),"",IF(AND(G46="Open",$C$5&gt;F46),$C$5-F46,""))</f>
        <v/>
      </c>
      <c r="K46" s="16">
        <f>IF(A46="","",IF(G46&lt;&gt;"Open","Done",IF($C$5&gt;F46,"OVERDUE",IF(F46-$C$5&lt;=7,"Due soon","Open"))))</f>
        <v/>
      </c>
    </row>
    <row r="47" ht="20" customHeight="1">
      <c r="A47" s="13" t="n"/>
      <c r="B47" s="14" t="n"/>
      <c r="C47" s="13" t="n"/>
      <c r="D47" s="13" t="n"/>
      <c r="E47" s="13" t="n"/>
      <c r="F47" s="14" t="n"/>
      <c r="G47" s="13" t="n"/>
      <c r="H47" s="14" t="n"/>
      <c r="I47" s="13" t="n"/>
      <c r="J47" s="15">
        <f>IF(OR(A47="",F47=""),"",IF(AND(G47="Open",$C$5&gt;F47),$C$5-F47,""))</f>
        <v/>
      </c>
      <c r="K47" s="16">
        <f>IF(A47="","",IF(G47&lt;&gt;"Open","Done",IF($C$5&gt;F47,"OVERDUE",IF(F47-$C$5&lt;=7,"Due soon","Open"))))</f>
        <v/>
      </c>
    </row>
    <row r="48" ht="20" customHeight="1">
      <c r="A48" s="13" t="n"/>
      <c r="B48" s="14" t="n"/>
      <c r="C48" s="13" t="n"/>
      <c r="D48" s="13" t="n"/>
      <c r="E48" s="13" t="n"/>
      <c r="F48" s="14" t="n"/>
      <c r="G48" s="13" t="n"/>
      <c r="H48" s="14" t="n"/>
      <c r="I48" s="13" t="n"/>
      <c r="J48" s="15">
        <f>IF(OR(A48="",F48=""),"",IF(AND(G48="Open",$C$5&gt;F48),$C$5-F48,""))</f>
        <v/>
      </c>
      <c r="K48" s="16">
        <f>IF(A48="","",IF(G48&lt;&gt;"Open","Done",IF($C$5&gt;F48,"OVERDUE",IF(F48-$C$5&lt;=7,"Due soon","Open"))))</f>
        <v/>
      </c>
    </row>
    <row r="49" ht="20" customHeight="1">
      <c r="A49" s="13" t="n"/>
      <c r="B49" s="14" t="n"/>
      <c r="C49" s="13" t="n"/>
      <c r="D49" s="13" t="n"/>
      <c r="E49" s="13" t="n"/>
      <c r="F49" s="14" t="n"/>
      <c r="G49" s="13" t="n"/>
      <c r="H49" s="14" t="n"/>
      <c r="I49" s="13" t="n"/>
      <c r="J49" s="15">
        <f>IF(OR(A49="",F49=""),"",IF(AND(G49="Open",$C$5&gt;F49),$C$5-F49,""))</f>
        <v/>
      </c>
      <c r="K49" s="16">
        <f>IF(A49="","",IF(G49&lt;&gt;"Open","Done",IF($C$5&gt;F49,"OVERDUE",IF(F49-$C$5&lt;=7,"Due soon","Open"))))</f>
        <v/>
      </c>
    </row>
    <row r="50" ht="20" customHeight="1">
      <c r="A50" s="13" t="n"/>
      <c r="B50" s="14" t="n"/>
      <c r="C50" s="13" t="n"/>
      <c r="D50" s="13" t="n"/>
      <c r="E50" s="13" t="n"/>
      <c r="F50" s="14" t="n"/>
      <c r="G50" s="13" t="n"/>
      <c r="H50" s="14" t="n"/>
      <c r="I50" s="13" t="n"/>
      <c r="J50" s="15">
        <f>IF(OR(A50="",F50=""),"",IF(AND(G50="Open",$C$5&gt;F50),$C$5-F50,""))</f>
        <v/>
      </c>
      <c r="K50" s="16">
        <f>IF(A50="","",IF(G50&lt;&gt;"Open","Done",IF($C$5&gt;F50,"OVERDUE",IF(F50-$C$5&lt;=7,"Due soon","Open"))))</f>
        <v/>
      </c>
    </row>
    <row r="51" ht="20" customHeight="1">
      <c r="A51" s="13" t="n"/>
      <c r="B51" s="14" t="n"/>
      <c r="C51" s="13" t="n"/>
      <c r="D51" s="13" t="n"/>
      <c r="E51" s="13" t="n"/>
      <c r="F51" s="14" t="n"/>
      <c r="G51" s="13" t="n"/>
      <c r="H51" s="14" t="n"/>
      <c r="I51" s="13" t="n"/>
      <c r="J51" s="15">
        <f>IF(OR(A51="",F51=""),"",IF(AND(G51="Open",$C$5&gt;F51),$C$5-F51,""))</f>
        <v/>
      </c>
      <c r="K51" s="16">
        <f>IF(A51="","",IF(G51&lt;&gt;"Open","Done",IF($C$5&gt;F51,"OVERDUE",IF(F51-$C$5&lt;=7,"Due soon","Open"))))</f>
        <v/>
      </c>
    </row>
    <row r="52" ht="20" customHeight="1">
      <c r="A52" s="13" t="n"/>
      <c r="B52" s="14" t="n"/>
      <c r="C52" s="13" t="n"/>
      <c r="D52" s="13" t="n"/>
      <c r="E52" s="13" t="n"/>
      <c r="F52" s="14" t="n"/>
      <c r="G52" s="13" t="n"/>
      <c r="H52" s="14" t="n"/>
      <c r="I52" s="13" t="n"/>
      <c r="J52" s="15">
        <f>IF(OR(A52="",F52=""),"",IF(AND(G52="Open",$C$5&gt;F52),$C$5-F52,""))</f>
        <v/>
      </c>
      <c r="K52" s="16">
        <f>IF(A52="","",IF(G52&lt;&gt;"Open","Done",IF($C$5&gt;F52,"OVERDUE",IF(F52-$C$5&lt;=7,"Due soon","Open"))))</f>
        <v/>
      </c>
    </row>
    <row r="53" ht="20" customHeight="1">
      <c r="A53" s="13" t="n"/>
      <c r="B53" s="14" t="n"/>
      <c r="C53" s="13" t="n"/>
      <c r="D53" s="13" t="n"/>
      <c r="E53" s="13" t="n"/>
      <c r="F53" s="14" t="n"/>
      <c r="G53" s="13" t="n"/>
      <c r="H53" s="14" t="n"/>
      <c r="I53" s="13" t="n"/>
      <c r="J53" s="15">
        <f>IF(OR(A53="",F53=""),"",IF(AND(G53="Open",$C$5&gt;F53),$C$5-F53,""))</f>
        <v/>
      </c>
      <c r="K53" s="16">
        <f>IF(A53="","",IF(G53&lt;&gt;"Open","Done",IF($C$5&gt;F53,"OVERDUE",IF(F53-$C$5&lt;=7,"Due soon","Open"))))</f>
        <v/>
      </c>
    </row>
    <row r="54" ht="20" customHeight="1">
      <c r="A54" s="13" t="n"/>
      <c r="B54" s="14" t="n"/>
      <c r="C54" s="13" t="n"/>
      <c r="D54" s="13" t="n"/>
      <c r="E54" s="13" t="n"/>
      <c r="F54" s="14" t="n"/>
      <c r="G54" s="13" t="n"/>
      <c r="H54" s="14" t="n"/>
      <c r="I54" s="13" t="n"/>
      <c r="J54" s="15">
        <f>IF(OR(A54="",F54=""),"",IF(AND(G54="Open",$C$5&gt;F54),$C$5-F54,""))</f>
        <v/>
      </c>
      <c r="K54" s="16">
        <f>IF(A54="","",IF(G54&lt;&gt;"Open","Done",IF($C$5&gt;F54,"OVERDUE",IF(F54-$C$5&lt;=7,"Due soon","Open"))))</f>
        <v/>
      </c>
    </row>
    <row r="55" ht="20" customHeight="1">
      <c r="A55" s="13" t="n"/>
      <c r="B55" s="14" t="n"/>
      <c r="C55" s="13" t="n"/>
      <c r="D55" s="13" t="n"/>
      <c r="E55" s="13" t="n"/>
      <c r="F55" s="14" t="n"/>
      <c r="G55" s="13" t="n"/>
      <c r="H55" s="14" t="n"/>
      <c r="I55" s="13" t="n"/>
      <c r="J55" s="15">
        <f>IF(OR(A55="",F55=""),"",IF(AND(G55="Open",$C$5&gt;F55),$C$5-F55,""))</f>
        <v/>
      </c>
      <c r="K55" s="16">
        <f>IF(A55="","",IF(G55&lt;&gt;"Open","Done",IF($C$5&gt;F55,"OVERDUE",IF(F55-$C$5&lt;=7,"Due soon","Open"))))</f>
        <v/>
      </c>
    </row>
    <row r="56" ht="20" customHeight="1">
      <c r="A56" s="13" t="n"/>
      <c r="B56" s="14" t="n"/>
      <c r="C56" s="13" t="n"/>
      <c r="D56" s="13" t="n"/>
      <c r="E56" s="13" t="n"/>
      <c r="F56" s="14" t="n"/>
      <c r="G56" s="13" t="n"/>
      <c r="H56" s="14" t="n"/>
      <c r="I56" s="13" t="n"/>
      <c r="J56" s="15">
        <f>IF(OR(A56="",F56=""),"",IF(AND(G56="Open",$C$5&gt;F56),$C$5-F56,""))</f>
        <v/>
      </c>
      <c r="K56" s="16">
        <f>IF(A56="","",IF(G56&lt;&gt;"Open","Done",IF($C$5&gt;F56,"OVERDUE",IF(F56-$C$5&lt;=7,"Due soon","Open"))))</f>
        <v/>
      </c>
    </row>
    <row r="57" ht="20" customHeight="1">
      <c r="A57" s="13" t="n"/>
      <c r="B57" s="14" t="n"/>
      <c r="C57" s="13" t="n"/>
      <c r="D57" s="13" t="n"/>
      <c r="E57" s="13" t="n"/>
      <c r="F57" s="14" t="n"/>
      <c r="G57" s="13" t="n"/>
      <c r="H57" s="14" t="n"/>
      <c r="I57" s="13" t="n"/>
      <c r="J57" s="15">
        <f>IF(OR(A57="",F57=""),"",IF(AND(G57="Open",$C$5&gt;F57),$C$5-F57,""))</f>
        <v/>
      </c>
      <c r="K57" s="16">
        <f>IF(A57="","",IF(G57&lt;&gt;"Open","Done",IF($C$5&gt;F57,"OVERDUE",IF(F57-$C$5&lt;=7,"Due soon","Open"))))</f>
        <v/>
      </c>
    </row>
    <row r="58" ht="20" customHeight="1">
      <c r="A58" s="13" t="n"/>
      <c r="B58" s="14" t="n"/>
      <c r="C58" s="13" t="n"/>
      <c r="D58" s="13" t="n"/>
      <c r="E58" s="13" t="n"/>
      <c r="F58" s="14" t="n"/>
      <c r="G58" s="13" t="n"/>
      <c r="H58" s="14" t="n"/>
      <c r="I58" s="13" t="n"/>
      <c r="J58" s="15">
        <f>IF(OR(A58="",F58=""),"",IF(AND(G58="Open",$C$5&gt;F58),$C$5-F58,""))</f>
        <v/>
      </c>
      <c r="K58" s="16">
        <f>IF(A58="","",IF(G58&lt;&gt;"Open","Done",IF($C$5&gt;F58,"OVERDUE",IF(F58-$C$5&lt;=7,"Due soon","Open"))))</f>
        <v/>
      </c>
    </row>
    <row r="59" ht="20" customHeight="1">
      <c r="A59" s="13" t="n"/>
      <c r="B59" s="14" t="n"/>
      <c r="C59" s="13" t="n"/>
      <c r="D59" s="13" t="n"/>
      <c r="E59" s="13" t="n"/>
      <c r="F59" s="14" t="n"/>
      <c r="G59" s="13" t="n"/>
      <c r="H59" s="14" t="n"/>
      <c r="I59" s="13" t="n"/>
      <c r="J59" s="15">
        <f>IF(OR(A59="",F59=""),"",IF(AND(G59="Open",$C$5&gt;F59),$C$5-F59,""))</f>
        <v/>
      </c>
      <c r="K59" s="16">
        <f>IF(A59="","",IF(G59&lt;&gt;"Open","Done",IF($C$5&gt;F59,"OVERDUE",IF(F59-$C$5&lt;=7,"Due soon","Open"))))</f>
        <v/>
      </c>
    </row>
    <row r="60" ht="20" customHeight="1">
      <c r="A60" s="13" t="n"/>
      <c r="B60" s="14" t="n"/>
      <c r="C60" s="13" t="n"/>
      <c r="D60" s="13" t="n"/>
      <c r="E60" s="13" t="n"/>
      <c r="F60" s="14" t="n"/>
      <c r="G60" s="13" t="n"/>
      <c r="H60" s="14" t="n"/>
      <c r="I60" s="13" t="n"/>
      <c r="J60" s="15">
        <f>IF(OR(A60="",F60=""),"",IF(AND(G60="Open",$C$5&gt;F60),$C$5-F60,""))</f>
        <v/>
      </c>
      <c r="K60" s="16">
        <f>IF(A60="","",IF(G60&lt;&gt;"Open","Done",IF($C$5&gt;F60,"OVERDUE",IF(F60-$C$5&lt;=7,"Due soon","Open"))))</f>
        <v/>
      </c>
    </row>
  </sheetData>
  <mergeCells count="50">
    <mergeCell ref="B14:D14"/>
    <mergeCell ref="H20:I20"/>
    <mergeCell ref="C8:F8"/>
    <mergeCell ref="F16:G16"/>
    <mergeCell ref="B23:D23"/>
    <mergeCell ref="A11:B11"/>
    <mergeCell ref="F19:G19"/>
    <mergeCell ref="B17:D17"/>
    <mergeCell ref="C7:F7"/>
    <mergeCell ref="A6:B6"/>
    <mergeCell ref="F21:G21"/>
    <mergeCell ref="B19:D19"/>
    <mergeCell ref="H21:I21"/>
    <mergeCell ref="F24:G24"/>
    <mergeCell ref="A7:B7"/>
    <mergeCell ref="F15:G15"/>
    <mergeCell ref="F20:G20"/>
    <mergeCell ref="F18:G18"/>
    <mergeCell ref="C6:F6"/>
    <mergeCell ref="B15:D15"/>
    <mergeCell ref="F17:G17"/>
    <mergeCell ref="B24:D24"/>
    <mergeCell ref="B20:D20"/>
    <mergeCell ref="H17:I17"/>
    <mergeCell ref="A3:K3"/>
    <mergeCell ref="H16:I16"/>
    <mergeCell ref="F23:G23"/>
    <mergeCell ref="A5:B5"/>
    <mergeCell ref="A2:K2"/>
    <mergeCell ref="H19:I19"/>
    <mergeCell ref="F22:G22"/>
    <mergeCell ref="F28:G28"/>
    <mergeCell ref="H22:I22"/>
    <mergeCell ref="C10:F10"/>
    <mergeCell ref="A8:B8"/>
    <mergeCell ref="B16:D16"/>
    <mergeCell ref="C9:F9"/>
    <mergeCell ref="B22:D22"/>
    <mergeCell ref="H24:I24"/>
    <mergeCell ref="A10:B10"/>
    <mergeCell ref="H15:I15"/>
    <mergeCell ref="H18:I18"/>
    <mergeCell ref="B18:D18"/>
    <mergeCell ref="A28:B28"/>
    <mergeCell ref="H23:I23"/>
    <mergeCell ref="F14:G14"/>
    <mergeCell ref="C11:F11"/>
    <mergeCell ref="H14:I14"/>
    <mergeCell ref="A9:B9"/>
    <mergeCell ref="B21:D21"/>
  </mergeCells>
  <conditionalFormatting sqref="K31:K60">
    <cfRule type="expression" priority="1" dxfId="1">
      <formula>K31="OVERDUE"</formula>
    </cfRule>
    <cfRule type="expression" priority="2" dxfId="2">
      <formula>K31="Due soon"</formula>
    </cfRule>
  </conditionalFormatting>
  <dataValidations count="1">
    <dataValidation sqref="G31:G60" showDropDown="0" showInputMessage="0" showErrorMessage="0" allowBlank="1" type="list">
      <formula1>"Open,Closed,Dropped"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60"/>
  <sheetViews>
    <sheetView workbookViewId="0">
      <selection activeCell="A1" sqref="A1"/>
    </sheetView>
  </sheetViews>
  <sheetFormatPr baseColWidth="8" defaultRowHeight="15"/>
  <cols>
    <col width="7" customWidth="1" min="1" max="1"/>
    <col width="11" customWidth="1" min="2" max="2"/>
    <col width="18" customWidth="1" min="3" max="3"/>
    <col width="44" customWidth="1" min="4" max="4"/>
    <col width="16" customWidth="1" min="5" max="5"/>
    <col width="11" customWidth="1" min="6" max="6"/>
    <col width="9" customWidth="1" min="7" max="7"/>
    <col width="11" customWidth="1" min="8" max="8"/>
    <col width="12" customWidth="1" min="9" max="9"/>
    <col width="12" customWidth="1" min="10" max="10"/>
    <col width="24" customWidth="1" min="11" max="11"/>
  </cols>
  <sheetData>
    <row r="1" ht="30" customHeight="1">
      <c r="K1" s="1" t="inlineStr">
        <is>
          <t>TPL-SPM-T11  |  project2-me.com</t>
        </is>
      </c>
    </row>
    <row r="2" ht="26" customHeight="1">
      <c r="A2" s="2" t="inlineStr">
        <is>
          <t>Decision and Action Log (T11): Review Agenda and Action List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 ht="30" customHeight="1">
      <c r="A3" s="4" t="inlineStr">
        <is>
          <t>Example: YP-48 month-14 owner review, 8 March 2028. Illustrative project: Project YP-48 is fictional. Its parameters are chosen from publicly reported industry ranges so the numbers are realistic, but no real yard, owner or yacht is described.</t>
        </is>
      </c>
    </row>
    <row r="5">
      <c r="A5" s="7" t="inlineStr">
        <is>
          <t>As-at date</t>
        </is>
      </c>
      <c r="C5" s="8" t="n">
        <v>46820</v>
      </c>
    </row>
    <row r="6" ht="18" customHeight="1">
      <c r="A6" s="7" t="inlineStr">
        <is>
          <t>Meeting</t>
        </is>
      </c>
      <c r="C6" s="17" t="inlineStr">
        <is>
          <t>Monthly owner review, month 14</t>
        </is>
      </c>
      <c r="D6" s="18" t="n"/>
      <c r="E6" s="18" t="n"/>
      <c r="F6" s="19" t="n"/>
    </row>
    <row r="7" ht="18" customHeight="1">
      <c r="A7" s="7" t="inlineStr">
        <is>
          <t>Date</t>
        </is>
      </c>
      <c r="C7" s="20" t="n">
        <v>46820</v>
      </c>
      <c r="D7" s="18" t="n"/>
      <c r="E7" s="18" t="n"/>
      <c r="F7" s="19" t="n"/>
    </row>
    <row r="8" ht="18" customHeight="1">
      <c r="A8" s="7" t="inlineStr">
        <is>
          <t>Place</t>
        </is>
      </c>
      <c r="C8" s="17" t="inlineStr">
        <is>
          <t>Video; owner's rep and Yard PM at the Yard</t>
        </is>
      </c>
      <c r="D8" s="18" t="n"/>
      <c r="E8" s="18" t="n"/>
      <c r="F8" s="19" t="n"/>
    </row>
    <row r="9" ht="18" customHeight="1">
      <c r="A9" s="7" t="inlineStr">
        <is>
          <t>Chair / minutes</t>
        </is>
      </c>
      <c r="C9" s="17" t="inlineStr">
        <is>
          <t>Owner's rep / owner's rep</t>
        </is>
      </c>
      <c r="D9" s="18" t="n"/>
      <c r="E9" s="18" t="n"/>
      <c r="F9" s="19" t="n"/>
    </row>
    <row r="10" ht="30" customHeight="1">
      <c r="A10" s="7" t="inlineStr">
        <is>
          <t>Attendees</t>
        </is>
      </c>
      <c r="C10" s="17" t="inlineStr">
        <is>
          <t>Owner, family office director, build captain, owner's rep; Yard PM for the Yard session; Design Studio for D-17 and D-18</t>
        </is>
      </c>
      <c r="D10" s="18" t="n"/>
      <c r="E10" s="18" t="n"/>
      <c r="F10" s="19" t="n"/>
    </row>
    <row r="11" ht="18" customHeight="1">
      <c r="A11" s="7" t="inlineStr">
        <is>
          <t>Next review</t>
        </is>
      </c>
      <c r="C11" s="20" t="n">
        <v>46848</v>
      </c>
      <c r="D11" s="18" t="n"/>
      <c r="E11" s="18" t="n"/>
      <c r="F11" s="19" t="n"/>
    </row>
    <row r="13">
      <c r="A13" s="21" t="inlineStr">
        <is>
          <t>Agenda</t>
        </is>
      </c>
    </row>
    <row r="14" ht="30" customHeight="1">
      <c r="A14" s="12" t="inlineStr">
        <is>
          <t>Minutes</t>
        </is>
      </c>
      <c r="B14" s="12" t="inlineStr">
        <is>
          <t>Item</t>
        </is>
      </c>
      <c r="C14" s="18" t="n"/>
      <c r="D14" s="19" t="n"/>
      <c r="E14" s="12" t="inlineStr">
        <is>
          <t>Lead</t>
        </is>
      </c>
      <c r="F14" s="12" t="inlineStr">
        <is>
          <t>Input</t>
        </is>
      </c>
      <c r="G14" s="19" t="n"/>
      <c r="H14" s="12" t="inlineStr">
        <is>
          <t>Expected outcome</t>
        </is>
      </c>
      <c r="I14" s="19" t="n"/>
      <c r="J14" s="12" t="inlineStr">
        <is>
          <t>Decision / action refs</t>
        </is>
      </c>
      <c r="K14" s="12" t="inlineStr">
        <is>
          <t>Outcome (fill in the meeting)</t>
        </is>
      </c>
    </row>
    <row r="15" ht="44" customHeight="1">
      <c r="A15" s="13" t="n">
        <v>5</v>
      </c>
      <c r="B15" s="13" t="inlineStr">
        <is>
          <t>Actions from the month-13 review</t>
        </is>
      </c>
      <c r="C15" s="18" t="n"/>
      <c r="D15" s="19" t="n"/>
      <c r="E15" s="13" t="inlineStr">
        <is>
          <t>Owner's rep</t>
        </is>
      </c>
      <c r="F15" s="13" t="inlineStr">
        <is>
          <t>Action list below</t>
        </is>
      </c>
      <c r="G15" s="19" t="n"/>
      <c r="H15" s="13" t="inlineStr">
        <is>
          <t>Open actions re-dated or closed</t>
        </is>
      </c>
      <c r="I15" s="19" t="n"/>
      <c r="J15" s="13" t="inlineStr">
        <is>
          <t>A-31 to A-39</t>
        </is>
      </c>
      <c r="K15" s="13" t="n"/>
    </row>
    <row r="16" ht="44" customHeight="1">
      <c r="A16" s="13" t="n">
        <v>10</v>
      </c>
      <c r="B16" s="13" t="inlineStr">
        <is>
          <t>Where we stand: forecast against the contract dates</t>
        </is>
      </c>
      <c r="C16" s="18" t="n"/>
      <c r="D16" s="19" t="n"/>
      <c r="E16" s="13" t="inlineStr">
        <is>
          <t>Owner's rep</t>
        </is>
      </c>
      <c r="F16" s="13" t="inlineStr">
        <is>
          <t>Week 61 report (T10), month-14 measurement</t>
        </is>
      </c>
      <c r="G16" s="19" t="n"/>
      <c r="H16" s="13" t="inlineStr">
        <is>
          <t>Owner agrees the forecast and the red trigger at the week 63 superstructure checkpoint</t>
        </is>
      </c>
      <c r="I16" s="19" t="n"/>
      <c r="J16" s="13" t="inlineStr"/>
      <c r="K16" s="13" t="n"/>
    </row>
    <row r="17" ht="44" customHeight="1">
      <c r="A17" s="13" t="n">
        <v>25</v>
      </c>
      <c r="B17" s="13" t="inlineStr">
        <is>
          <t>Decisions due now</t>
        </is>
      </c>
      <c r="C17" s="18" t="n"/>
      <c r="D17" s="19" t="n"/>
      <c r="E17" s="13" t="inlineStr">
        <is>
          <t>Owner's rep</t>
        </is>
      </c>
      <c r="F17" s="13" t="inlineStr">
        <is>
          <t>Decision papers, both stone samples, CR-06 status</t>
        </is>
      </c>
      <c r="G17" s="19" t="n"/>
      <c r="H17" s="13" t="inlineStr">
        <is>
          <t>D-14 and D-15 decided; D-16: decision date before 13 March or a named delegate</t>
        </is>
      </c>
      <c r="I17" s="19" t="n"/>
      <c r="J17" s="13" t="inlineStr">
        <is>
          <t>D-14, D-15, D-16</t>
        </is>
      </c>
      <c r="K17" s="13" t="n"/>
    </row>
    <row r="18" ht="44" customHeight="1">
      <c r="A18" s="13" t="n">
        <v>10</v>
      </c>
      <c r="B18" s="13" t="inlineStr">
        <is>
          <t>Decisions due in the next 90 days</t>
        </is>
      </c>
      <c r="C18" s="18" t="n"/>
      <c r="D18" s="19" t="n"/>
      <c r="E18" s="13" t="inlineStr">
        <is>
          <t>Owner's rep, Design Studio</t>
        </is>
      </c>
      <c r="F18" s="13" t="inlineStr">
        <is>
          <t>Decision log</t>
        </is>
      </c>
      <c r="G18" s="19" t="n"/>
      <c r="H18" s="13" t="inlineStr">
        <is>
          <t>Dates agreed; D-17 sample panels booked</t>
        </is>
      </c>
      <c r="I18" s="19" t="n"/>
      <c r="J18" s="13" t="inlineStr">
        <is>
          <t>D-17, D-18</t>
        </is>
      </c>
      <c r="K18" s="13" t="n"/>
    </row>
    <row r="19" ht="44" customHeight="1">
      <c r="A19" s="13" t="n">
        <v>10</v>
      </c>
      <c r="B19" s="13" t="inlineStr">
        <is>
          <t>Changes and money</t>
        </is>
      </c>
      <c r="C19" s="18" t="n"/>
      <c r="D19" s="19" t="n"/>
      <c r="E19" s="13" t="inlineStr">
        <is>
          <t>Owner's rep</t>
        </is>
      </c>
      <c r="F19" s="13" t="inlineStr">
        <is>
          <t>Change log summary (T9)</t>
        </is>
      </c>
      <c r="G19" s="19" t="n"/>
      <c r="H19" s="13" t="inlineStr">
        <is>
          <t>Owner sees signed total and pending exposure</t>
        </is>
      </c>
      <c r="I19" s="19" t="n"/>
      <c r="J19" s="13" t="inlineStr">
        <is>
          <t>CR-06</t>
        </is>
      </c>
      <c r="K19" s="13" t="n"/>
    </row>
    <row r="20" ht="44" customHeight="1">
      <c r="A20" s="13" t="n">
        <v>5</v>
      </c>
      <c r="B20" s="13" t="inlineStr">
        <is>
          <t>Owner's diary: travel 13 to 24 March</t>
        </is>
      </c>
      <c r="C20" s="18" t="n"/>
      <c r="D20" s="19" t="n"/>
      <c r="E20" s="13" t="inlineStr">
        <is>
          <t>Family office</t>
        </is>
      </c>
      <c r="F20" s="13" t="inlineStr">
        <is>
          <t>Action A-33</t>
        </is>
      </c>
      <c r="G20" s="19" t="n"/>
      <c r="H20" s="13" t="inlineStr">
        <is>
          <t>Written confirmation of who confirms Owner decisions during the travel</t>
        </is>
      </c>
      <c r="I20" s="19" t="n"/>
      <c r="J20" s="13" t="inlineStr">
        <is>
          <t>A-33</t>
        </is>
      </c>
      <c r="K20" s="13" t="n"/>
    </row>
    <row r="21" ht="44" customHeight="1">
      <c r="A21" s="13" t="n">
        <v>15</v>
      </c>
      <c r="B21" s="13" t="inlineStr">
        <is>
          <t>Yard session: recovery plan and AV/IT order timing</t>
        </is>
      </c>
      <c r="C21" s="18" t="n"/>
      <c r="D21" s="19" t="n"/>
      <c r="E21" s="13" t="inlineStr">
        <is>
          <t>Yard PM</t>
        </is>
      </c>
      <c r="F21" s="13" t="inlineStr">
        <is>
          <t>Recovery plan, section count</t>
        </is>
      </c>
      <c r="G21" s="19" t="n"/>
      <c r="H21" s="13" t="inlineStr">
        <is>
          <t>Yard commitments recorded as actions</t>
        </is>
      </c>
      <c r="I21" s="19" t="n"/>
      <c r="J21" s="13" t="inlineStr">
        <is>
          <t>A-31</t>
        </is>
      </c>
      <c r="K21" s="13" t="n"/>
    </row>
    <row r="22" ht="44" customHeight="1">
      <c r="A22" s="13" t="n">
        <v>5</v>
      </c>
      <c r="B22" s="13" t="inlineStr">
        <is>
          <t>Read back decisions and actions</t>
        </is>
      </c>
      <c r="C22" s="18" t="n"/>
      <c r="D22" s="19" t="n"/>
      <c r="E22" s="13" t="inlineStr">
        <is>
          <t>Owner's rep</t>
        </is>
      </c>
      <c r="F22" s="13" t="inlineStr">
        <is>
          <t>Notes</t>
        </is>
      </c>
      <c r="G22" s="19" t="n"/>
      <c r="H22" s="13" t="inlineStr">
        <is>
          <t>Everyone hears the same list before leaving</t>
        </is>
      </c>
      <c r="I22" s="19" t="n"/>
      <c r="J22" s="13" t="inlineStr"/>
      <c r="K22" s="13" t="n"/>
    </row>
    <row r="23" ht="22" customHeight="1">
      <c r="A23" s="13" t="n"/>
      <c r="B23" s="13" t="n"/>
      <c r="C23" s="18" t="n"/>
      <c r="D23" s="19" t="n"/>
      <c r="E23" s="13" t="n"/>
      <c r="F23" s="13" t="n"/>
      <c r="G23" s="19" t="n"/>
      <c r="H23" s="13" t="n"/>
      <c r="I23" s="19" t="n"/>
      <c r="J23" s="13" t="n"/>
      <c r="K23" s="13" t="n"/>
    </row>
    <row r="24" ht="22" customHeight="1">
      <c r="A24" s="13" t="n"/>
      <c r="B24" s="13" t="n"/>
      <c r="C24" s="18" t="n"/>
      <c r="D24" s="19" t="n"/>
      <c r="E24" s="13" t="n"/>
      <c r="F24" s="13" t="n"/>
      <c r="G24" s="19" t="n"/>
      <c r="H24" s="13" t="n"/>
      <c r="I24" s="19" t="n"/>
      <c r="J24" s="13" t="n"/>
      <c r="K24" s="13" t="n"/>
    </row>
    <row r="25">
      <c r="A25" s="22">
        <f>SUM(A15:A24)</f>
        <v/>
      </c>
      <c r="B25" s="23" t="inlineStr">
        <is>
          <t>Total minutes</t>
        </is>
      </c>
    </row>
    <row r="27">
      <c r="A27" s="21" t="inlineStr">
        <is>
          <t>Action list</t>
        </is>
      </c>
    </row>
    <row r="28" ht="30" customHeight="1">
      <c r="A28" s="7" t="inlineStr">
        <is>
          <t>Open actions</t>
        </is>
      </c>
      <c r="C28" s="10">
        <f>COUNTIF($G$31:$G$60,"Open")</f>
        <v/>
      </c>
      <c r="D28" s="7" t="inlineStr">
        <is>
          <t>Overdue actions</t>
        </is>
      </c>
      <c r="E28" s="10">
        <f>COUNTIFS($G$31:$G$60,"Open",$F$31:$F$60,"&lt;"&amp;$C$5)</f>
        <v/>
      </c>
      <c r="F28" s="7" t="inlineStr">
        <is>
          <t>Due in next 7 days</t>
        </is>
      </c>
      <c r="H28" s="10">
        <f>COUNTIFS($G$31:$G$60,"Open",$F$31:$F$60,"&gt;="&amp;$C$5,$F$31:$F$60,"&lt;="&amp;($C$5+7))</f>
        <v/>
      </c>
      <c r="I28" s="7" t="inlineStr">
        <is>
          <t>Max days overdue</t>
        </is>
      </c>
      <c r="J28" s="10">
        <f>IF(COUNT($J$31:$J$60)=0,0,MAX($J$31:$J$60))</f>
        <v/>
      </c>
    </row>
    <row r="30" ht="36" customHeight="1">
      <c r="A30" s="12" t="inlineStr">
        <is>
          <t>Ref</t>
        </is>
      </c>
      <c r="B30" s="12" t="inlineStr">
        <is>
          <t>Date raised</t>
        </is>
      </c>
      <c r="C30" s="12" t="inlineStr">
        <is>
          <t>Source (meeting)</t>
        </is>
      </c>
      <c r="D30" s="12" t="inlineStr">
        <is>
          <t>Action</t>
        </is>
      </c>
      <c r="E30" s="12" t="inlineStr">
        <is>
          <t>Owner (person / party)</t>
        </is>
      </c>
      <c r="F30" s="12" t="inlineStr">
        <is>
          <t>Due</t>
        </is>
      </c>
      <c r="G30" s="12" t="inlineStr">
        <is>
          <t>Status</t>
        </is>
      </c>
      <c r="H30" s="12" t="inlineStr">
        <is>
          <t>Date closed</t>
        </is>
      </c>
      <c r="I30" s="12" t="inlineStr">
        <is>
          <t>Linked decision</t>
        </is>
      </c>
      <c r="J30" s="12" t="inlineStr">
        <is>
          <t>Days overdue</t>
        </is>
      </c>
      <c r="K30" s="12" t="inlineStr">
        <is>
          <t>Flag</t>
        </is>
      </c>
    </row>
    <row r="31" ht="32" customHeight="1">
      <c r="A31" s="13" t="inlineStr">
        <is>
          <t>A-31</t>
        </is>
      </c>
      <c r="B31" s="14" t="n">
        <v>46792</v>
      </c>
      <c r="C31" s="13" t="inlineStr">
        <is>
          <t>Month-13 owner review</t>
        </is>
      </c>
      <c r="D31" s="13" t="inlineStr">
        <is>
          <t>Send the superstructure recovery plan: names, second shift, dated section list</t>
        </is>
      </c>
      <c r="E31" s="13" t="inlineStr">
        <is>
          <t>Yard PM</t>
        </is>
      </c>
      <c r="F31" s="14" t="n">
        <v>46808</v>
      </c>
      <c r="G31" s="13" t="inlineStr">
        <is>
          <t>Closed</t>
        </is>
      </c>
      <c r="H31" s="14" t="n">
        <v>46807</v>
      </c>
      <c r="I31" s="13" t="n"/>
      <c r="J31" s="15">
        <f>IF(OR(A31="",F31=""),"",IF(AND(G31="Open",$C$5&gt;F31),$C$5-F31,""))</f>
        <v/>
      </c>
      <c r="K31" s="16">
        <f>IF(A31="","",IF(G31&lt;&gt;"Open","Done",IF($C$5&gt;F31,"OVERDUE",IF(F31-$C$5&lt;=7,"Due soon","Open"))))</f>
        <v/>
      </c>
    </row>
    <row r="32" ht="32" customHeight="1">
      <c r="A32" s="13" t="inlineStr">
        <is>
          <t>A-32</t>
        </is>
      </c>
      <c r="B32" s="14" t="n">
        <v>46792</v>
      </c>
      <c r="C32" s="13" t="inlineStr">
        <is>
          <t>Month-13 owner review</t>
        </is>
      </c>
      <c r="D32" s="13" t="inlineStr">
        <is>
          <t>Send the D-14 decision paper with photos of both samples in daylight and under the yacht's lighting</t>
        </is>
      </c>
      <c r="E32" s="13" t="inlineStr">
        <is>
          <t>Owner's rep</t>
        </is>
      </c>
      <c r="F32" s="14" t="n">
        <v>46806</v>
      </c>
      <c r="G32" s="13" t="inlineStr">
        <is>
          <t>Closed</t>
        </is>
      </c>
      <c r="H32" s="14" t="n">
        <v>46805</v>
      </c>
      <c r="I32" s="13" t="inlineStr">
        <is>
          <t>D-14</t>
        </is>
      </c>
      <c r="J32" s="15">
        <f>IF(OR(A32="",F32=""),"",IF(AND(G32="Open",$C$5&gt;F32),$C$5-F32,""))</f>
        <v/>
      </c>
      <c r="K32" s="16">
        <f>IF(A32="","",IF(G32&lt;&gt;"Open","Done",IF($C$5&gt;F32,"OVERDUE",IF(F32-$C$5&lt;=7,"Due soon","Open"))))</f>
        <v/>
      </c>
    </row>
    <row r="33" ht="32" customHeight="1">
      <c r="A33" s="13" t="inlineStr">
        <is>
          <t>A-33</t>
        </is>
      </c>
      <c r="B33" s="14" t="n">
        <v>46792</v>
      </c>
      <c r="C33" s="13" t="inlineStr">
        <is>
          <t>Month-13 owner review</t>
        </is>
      </c>
      <c r="D33" s="13" t="inlineStr">
        <is>
          <t>Confirm in writing who may confirm Owner decisions during the Owner's travel, 13 to 24 March</t>
        </is>
      </c>
      <c r="E33" s="13" t="inlineStr">
        <is>
          <t>Family office</t>
        </is>
      </c>
      <c r="F33" s="14" t="n">
        <v>46820</v>
      </c>
      <c r="G33" s="13" t="inlineStr">
        <is>
          <t>Open</t>
        </is>
      </c>
      <c r="H33" s="14" t="n"/>
      <c r="I33" s="13" t="inlineStr">
        <is>
          <t>D-15, D-16</t>
        </is>
      </c>
      <c r="J33" s="15">
        <f>IF(OR(A33="",F33=""),"",IF(AND(G33="Open",$C$5&gt;F33),$C$5-F33,""))</f>
        <v/>
      </c>
      <c r="K33" s="16">
        <f>IF(A33="","",IF(G33&lt;&gt;"Open","Done",IF($C$5&gt;F33,"OVERDUE",IF(F33-$C$5&lt;=7,"Due soon","Open"))))</f>
        <v/>
      </c>
    </row>
    <row r="34" ht="32" customHeight="1">
      <c r="A34" s="13" t="inlineStr">
        <is>
          <t>A-34</t>
        </is>
      </c>
      <c r="B34" s="14" t="n">
        <v>46798</v>
      </c>
      <c r="C34" s="13" t="inlineStr">
        <is>
          <t>Weekly site meeting wk 59</t>
        </is>
      </c>
      <c r="D34" s="13" t="inlineStr">
        <is>
          <t>Book the joint inspection for milestone 3</t>
        </is>
      </c>
      <c r="E34" s="13" t="inlineStr">
        <is>
          <t>Yard PM</t>
        </is>
      </c>
      <c r="F34" s="14" t="n">
        <v>46815</v>
      </c>
      <c r="G34" s="13" t="inlineStr">
        <is>
          <t>Closed</t>
        </is>
      </c>
      <c r="H34" s="14" t="n">
        <v>46813</v>
      </c>
      <c r="I34" s="13" t="inlineStr">
        <is>
          <t>MS3</t>
        </is>
      </c>
      <c r="J34" s="15">
        <f>IF(OR(A34="",F34=""),"",IF(AND(G34="Open",$C$5&gt;F34),$C$5-F34,""))</f>
        <v/>
      </c>
      <c r="K34" s="16">
        <f>IF(A34="","",IF(G34&lt;&gt;"Open","Done",IF($C$5&gt;F34,"OVERDUE",IF(F34-$C$5&lt;=7,"Due soon","Open"))))</f>
        <v/>
      </c>
    </row>
    <row r="35" ht="32" customHeight="1">
      <c r="A35" s="13" t="inlineStr">
        <is>
          <t>A-35</t>
        </is>
      </c>
      <c r="B35" s="14" t="n">
        <v>46805</v>
      </c>
      <c r="C35" s="13" t="inlineStr">
        <is>
          <t>Weekly site meeting wk 60</t>
        </is>
      </c>
      <c r="D35" s="13" t="inlineStr">
        <is>
          <t>Naval architect's weight check for CR-06</t>
        </is>
      </c>
      <c r="E35" s="13" t="inlineStr">
        <is>
          <t>Yard PM</t>
        </is>
      </c>
      <c r="F35" s="14" t="n">
        <v>46822</v>
      </c>
      <c r="G35" s="13" t="inlineStr">
        <is>
          <t>Open</t>
        </is>
      </c>
      <c r="H35" s="14" t="n"/>
      <c r="I35" s="13" t="inlineStr">
        <is>
          <t>D-16</t>
        </is>
      </c>
      <c r="J35" s="15">
        <f>IF(OR(A35="",F35=""),"",IF(AND(G35="Open",$C$5&gt;F35),$C$5-F35,""))</f>
        <v/>
      </c>
      <c r="K35" s="16">
        <f>IF(A35="","",IF(G35&lt;&gt;"Open","Done",IF($C$5&gt;F35,"OVERDUE",IF(F35-$C$5&lt;=7,"Due soon","Open"))))</f>
        <v/>
      </c>
    </row>
    <row r="36" ht="32" customHeight="1">
      <c r="A36" s="13" t="inlineStr">
        <is>
          <t>A-36</t>
        </is>
      </c>
      <c r="B36" s="14" t="n">
        <v>46811</v>
      </c>
      <c r="C36" s="13" t="inlineStr">
        <is>
          <t>Weekly decision call</t>
        </is>
      </c>
      <c r="D36" s="13" t="inlineStr">
        <is>
          <t>List the two open comments on AV/IT specification rev C with a cost view</t>
        </is>
      </c>
      <c r="E36" s="13" t="inlineStr">
        <is>
          <t>Design Studio</t>
        </is>
      </c>
      <c r="F36" s="14" t="n">
        <v>46818</v>
      </c>
      <c r="G36" s="13" t="inlineStr">
        <is>
          <t>Open</t>
        </is>
      </c>
      <c r="H36" s="14" t="n"/>
      <c r="I36" s="13" t="inlineStr">
        <is>
          <t>D-15</t>
        </is>
      </c>
      <c r="J36" s="15">
        <f>IF(OR(A36="",F36=""),"",IF(AND(G36="Open",$C$5&gt;F36),$C$5-F36,""))</f>
        <v/>
      </c>
      <c r="K36" s="16">
        <f>IF(A36="","",IF(G36&lt;&gt;"Open","Done",IF($C$5&gt;F36,"OVERDUE",IF(F36-$C$5&lt;=7,"Due soon","Open"))))</f>
        <v/>
      </c>
    </row>
    <row r="37" ht="32" customHeight="1">
      <c r="A37" s="13" t="inlineStr">
        <is>
          <t>A-37</t>
        </is>
      </c>
      <c r="B37" s="14" t="n">
        <v>46812</v>
      </c>
      <c r="C37" s="13" t="inlineStr">
        <is>
          <t>Weekly site meeting wk 61</t>
        </is>
      </c>
      <c r="D37" s="13" t="inlineStr">
        <is>
          <t>Price and time for CR-06 (request for proposal sent)</t>
        </is>
      </c>
      <c r="E37" s="13" t="inlineStr">
        <is>
          <t>Yard PM</t>
        </is>
      </c>
      <c r="F37" s="14" t="n">
        <v>46822</v>
      </c>
      <c r="G37" s="13" t="inlineStr">
        <is>
          <t>Open</t>
        </is>
      </c>
      <c r="H37" s="14" t="n"/>
      <c r="I37" s="13" t="inlineStr">
        <is>
          <t>D-16</t>
        </is>
      </c>
      <c r="J37" s="15">
        <f>IF(OR(A37="",F37=""),"",IF(AND(G37="Open",$C$5&gt;F37),$C$5-F37,""))</f>
        <v/>
      </c>
      <c r="K37" s="16">
        <f>IF(A37="","",IF(G37&lt;&gt;"Open","Done",IF($C$5&gt;F37,"OVERDUE",IF(F37-$C$5&lt;=7,"Due soon","Open"))))</f>
        <v/>
      </c>
    </row>
    <row r="38" ht="32" customHeight="1">
      <c r="A38" s="13" t="inlineStr">
        <is>
          <t>A-38</t>
        </is>
      </c>
      <c r="B38" s="14" t="n">
        <v>46798</v>
      </c>
      <c r="C38" s="13" t="inlineStr">
        <is>
          <t>Weekly site meeting wk 59</t>
        </is>
      </c>
      <c r="D38" s="13" t="inlineStr">
        <is>
          <t>Comment on guest cabin locker depth in the Yard's revised details</t>
        </is>
      </c>
      <c r="E38" s="13" t="inlineStr">
        <is>
          <t>Captain</t>
        </is>
      </c>
      <c r="F38" s="14" t="n">
        <v>46813</v>
      </c>
      <c r="G38" s="13" t="inlineStr">
        <is>
          <t>Open</t>
        </is>
      </c>
      <c r="H38" s="14" t="n"/>
      <c r="I38" s="13" t="inlineStr">
        <is>
          <t>D-12</t>
        </is>
      </c>
      <c r="J38" s="15">
        <f>IF(OR(A38="",F38=""),"",IF(AND(G38="Open",$C$5&gt;F38),$C$5-F38,""))</f>
        <v/>
      </c>
      <c r="K38" s="16">
        <f>IF(A38="","",IF(G38&lt;&gt;"Open","Done",IF($C$5&gt;F38,"OVERDUE",IF(F38-$C$5&lt;=7,"Due soon","Open"))))</f>
        <v/>
      </c>
    </row>
    <row r="39" ht="32" customHeight="1">
      <c r="A39" s="13" t="inlineStr">
        <is>
          <t>A-39</t>
        </is>
      </c>
      <c r="B39" s="14" t="n">
        <v>46812</v>
      </c>
      <c r="C39" s="13" t="inlineStr">
        <is>
          <t>Weekly site meeting wk 61</t>
        </is>
      </c>
      <c r="D39" s="13" t="inlineStr">
        <is>
          <t>Ship stone samples A and B to the Owner's office for viewing</t>
        </is>
      </c>
      <c r="E39" s="13" t="inlineStr">
        <is>
          <t>Owner's rep</t>
        </is>
      </c>
      <c r="F39" s="14" t="n">
        <v>46815</v>
      </c>
      <c r="G39" s="13" t="inlineStr">
        <is>
          <t>Closed</t>
        </is>
      </c>
      <c r="H39" s="14" t="n">
        <v>46814</v>
      </c>
      <c r="I39" s="13" t="inlineStr">
        <is>
          <t>D-14</t>
        </is>
      </c>
      <c r="J39" s="15">
        <f>IF(OR(A39="",F39=""),"",IF(AND(G39="Open",$C$5&gt;F39),$C$5-F39,""))</f>
        <v/>
      </c>
      <c r="K39" s="16">
        <f>IF(A39="","",IF(G39&lt;&gt;"Open","Done",IF($C$5&gt;F39,"OVERDUE",IF(F39-$C$5&lt;=7,"Due soon","Open"))))</f>
        <v/>
      </c>
    </row>
    <row r="40" ht="20" customHeight="1">
      <c r="A40" s="13" t="n"/>
      <c r="B40" s="14" t="n"/>
      <c r="C40" s="13" t="n"/>
      <c r="D40" s="13" t="n"/>
      <c r="E40" s="13" t="n"/>
      <c r="F40" s="14" t="n"/>
      <c r="G40" s="13" t="n"/>
      <c r="H40" s="14" t="n"/>
      <c r="I40" s="13" t="n"/>
      <c r="J40" s="15">
        <f>IF(OR(A40="",F40=""),"",IF(AND(G40="Open",$C$5&gt;F40),$C$5-F40,""))</f>
        <v/>
      </c>
      <c r="K40" s="16">
        <f>IF(A40="","",IF(G40&lt;&gt;"Open","Done",IF($C$5&gt;F40,"OVERDUE",IF(F40-$C$5&lt;=7,"Due soon","Open"))))</f>
        <v/>
      </c>
    </row>
    <row r="41" ht="20" customHeight="1">
      <c r="A41" s="13" t="n"/>
      <c r="B41" s="14" t="n"/>
      <c r="C41" s="13" t="n"/>
      <c r="D41" s="13" t="n"/>
      <c r="E41" s="13" t="n"/>
      <c r="F41" s="14" t="n"/>
      <c r="G41" s="13" t="n"/>
      <c r="H41" s="14" t="n"/>
      <c r="I41" s="13" t="n"/>
      <c r="J41" s="15">
        <f>IF(OR(A41="",F41=""),"",IF(AND(G41="Open",$C$5&gt;F41),$C$5-F41,""))</f>
        <v/>
      </c>
      <c r="K41" s="16">
        <f>IF(A41="","",IF(G41&lt;&gt;"Open","Done",IF($C$5&gt;F41,"OVERDUE",IF(F41-$C$5&lt;=7,"Due soon","Open"))))</f>
        <v/>
      </c>
    </row>
    <row r="42" ht="20" customHeight="1">
      <c r="A42" s="13" t="n"/>
      <c r="B42" s="14" t="n"/>
      <c r="C42" s="13" t="n"/>
      <c r="D42" s="13" t="n"/>
      <c r="E42" s="13" t="n"/>
      <c r="F42" s="14" t="n"/>
      <c r="G42" s="13" t="n"/>
      <c r="H42" s="14" t="n"/>
      <c r="I42" s="13" t="n"/>
      <c r="J42" s="15">
        <f>IF(OR(A42="",F42=""),"",IF(AND(G42="Open",$C$5&gt;F42),$C$5-F42,""))</f>
        <v/>
      </c>
      <c r="K42" s="16">
        <f>IF(A42="","",IF(G42&lt;&gt;"Open","Done",IF($C$5&gt;F42,"OVERDUE",IF(F42-$C$5&lt;=7,"Due soon","Open"))))</f>
        <v/>
      </c>
    </row>
    <row r="43" ht="20" customHeight="1">
      <c r="A43" s="13" t="n"/>
      <c r="B43" s="14" t="n"/>
      <c r="C43" s="13" t="n"/>
      <c r="D43" s="13" t="n"/>
      <c r="E43" s="13" t="n"/>
      <c r="F43" s="14" t="n"/>
      <c r="G43" s="13" t="n"/>
      <c r="H43" s="14" t="n"/>
      <c r="I43" s="13" t="n"/>
      <c r="J43" s="15">
        <f>IF(OR(A43="",F43=""),"",IF(AND(G43="Open",$C$5&gt;F43),$C$5-F43,""))</f>
        <v/>
      </c>
      <c r="K43" s="16">
        <f>IF(A43="","",IF(G43&lt;&gt;"Open","Done",IF($C$5&gt;F43,"OVERDUE",IF(F43-$C$5&lt;=7,"Due soon","Open"))))</f>
        <v/>
      </c>
    </row>
    <row r="44" ht="20" customHeight="1">
      <c r="A44" s="13" t="n"/>
      <c r="B44" s="14" t="n"/>
      <c r="C44" s="13" t="n"/>
      <c r="D44" s="13" t="n"/>
      <c r="E44" s="13" t="n"/>
      <c r="F44" s="14" t="n"/>
      <c r="G44" s="13" t="n"/>
      <c r="H44" s="14" t="n"/>
      <c r="I44" s="13" t="n"/>
      <c r="J44" s="15">
        <f>IF(OR(A44="",F44=""),"",IF(AND(G44="Open",$C$5&gt;F44),$C$5-F44,""))</f>
        <v/>
      </c>
      <c r="K44" s="16">
        <f>IF(A44="","",IF(G44&lt;&gt;"Open","Done",IF($C$5&gt;F44,"OVERDUE",IF(F44-$C$5&lt;=7,"Due soon","Open"))))</f>
        <v/>
      </c>
    </row>
    <row r="45" ht="20" customHeight="1">
      <c r="A45" s="13" t="n"/>
      <c r="B45" s="14" t="n"/>
      <c r="C45" s="13" t="n"/>
      <c r="D45" s="13" t="n"/>
      <c r="E45" s="13" t="n"/>
      <c r="F45" s="14" t="n"/>
      <c r="G45" s="13" t="n"/>
      <c r="H45" s="14" t="n"/>
      <c r="I45" s="13" t="n"/>
      <c r="J45" s="15">
        <f>IF(OR(A45="",F45=""),"",IF(AND(G45="Open",$C$5&gt;F45),$C$5-F45,""))</f>
        <v/>
      </c>
      <c r="K45" s="16">
        <f>IF(A45="","",IF(G45&lt;&gt;"Open","Done",IF($C$5&gt;F45,"OVERDUE",IF(F45-$C$5&lt;=7,"Due soon","Open"))))</f>
        <v/>
      </c>
    </row>
    <row r="46" ht="20" customHeight="1">
      <c r="A46" s="13" t="n"/>
      <c r="B46" s="14" t="n"/>
      <c r="C46" s="13" t="n"/>
      <c r="D46" s="13" t="n"/>
      <c r="E46" s="13" t="n"/>
      <c r="F46" s="14" t="n"/>
      <c r="G46" s="13" t="n"/>
      <c r="H46" s="14" t="n"/>
      <c r="I46" s="13" t="n"/>
      <c r="J46" s="15">
        <f>IF(OR(A46="",F46=""),"",IF(AND(G46="Open",$C$5&gt;F46),$C$5-F46,""))</f>
        <v/>
      </c>
      <c r="K46" s="16">
        <f>IF(A46="","",IF(G46&lt;&gt;"Open","Done",IF($C$5&gt;F46,"OVERDUE",IF(F46-$C$5&lt;=7,"Due soon","Open"))))</f>
        <v/>
      </c>
    </row>
    <row r="47" ht="20" customHeight="1">
      <c r="A47" s="13" t="n"/>
      <c r="B47" s="14" t="n"/>
      <c r="C47" s="13" t="n"/>
      <c r="D47" s="13" t="n"/>
      <c r="E47" s="13" t="n"/>
      <c r="F47" s="14" t="n"/>
      <c r="G47" s="13" t="n"/>
      <c r="H47" s="14" t="n"/>
      <c r="I47" s="13" t="n"/>
      <c r="J47" s="15">
        <f>IF(OR(A47="",F47=""),"",IF(AND(G47="Open",$C$5&gt;F47),$C$5-F47,""))</f>
        <v/>
      </c>
      <c r="K47" s="16">
        <f>IF(A47="","",IF(G47&lt;&gt;"Open","Done",IF($C$5&gt;F47,"OVERDUE",IF(F47-$C$5&lt;=7,"Due soon","Open"))))</f>
        <v/>
      </c>
    </row>
    <row r="48" ht="20" customHeight="1">
      <c r="A48" s="13" t="n"/>
      <c r="B48" s="14" t="n"/>
      <c r="C48" s="13" t="n"/>
      <c r="D48" s="13" t="n"/>
      <c r="E48" s="13" t="n"/>
      <c r="F48" s="14" t="n"/>
      <c r="G48" s="13" t="n"/>
      <c r="H48" s="14" t="n"/>
      <c r="I48" s="13" t="n"/>
      <c r="J48" s="15">
        <f>IF(OR(A48="",F48=""),"",IF(AND(G48="Open",$C$5&gt;F48),$C$5-F48,""))</f>
        <v/>
      </c>
      <c r="K48" s="16">
        <f>IF(A48="","",IF(G48&lt;&gt;"Open","Done",IF($C$5&gt;F48,"OVERDUE",IF(F48-$C$5&lt;=7,"Due soon","Open"))))</f>
        <v/>
      </c>
    </row>
    <row r="49" ht="20" customHeight="1">
      <c r="A49" s="13" t="n"/>
      <c r="B49" s="14" t="n"/>
      <c r="C49" s="13" t="n"/>
      <c r="D49" s="13" t="n"/>
      <c r="E49" s="13" t="n"/>
      <c r="F49" s="14" t="n"/>
      <c r="G49" s="13" t="n"/>
      <c r="H49" s="14" t="n"/>
      <c r="I49" s="13" t="n"/>
      <c r="J49" s="15">
        <f>IF(OR(A49="",F49=""),"",IF(AND(G49="Open",$C$5&gt;F49),$C$5-F49,""))</f>
        <v/>
      </c>
      <c r="K49" s="16">
        <f>IF(A49="","",IF(G49&lt;&gt;"Open","Done",IF($C$5&gt;F49,"OVERDUE",IF(F49-$C$5&lt;=7,"Due soon","Open"))))</f>
        <v/>
      </c>
    </row>
    <row r="50" ht="20" customHeight="1">
      <c r="A50" s="13" t="n"/>
      <c r="B50" s="14" t="n"/>
      <c r="C50" s="13" t="n"/>
      <c r="D50" s="13" t="n"/>
      <c r="E50" s="13" t="n"/>
      <c r="F50" s="14" t="n"/>
      <c r="G50" s="13" t="n"/>
      <c r="H50" s="14" t="n"/>
      <c r="I50" s="13" t="n"/>
      <c r="J50" s="15">
        <f>IF(OR(A50="",F50=""),"",IF(AND(G50="Open",$C$5&gt;F50),$C$5-F50,""))</f>
        <v/>
      </c>
      <c r="K50" s="16">
        <f>IF(A50="","",IF(G50&lt;&gt;"Open","Done",IF($C$5&gt;F50,"OVERDUE",IF(F50-$C$5&lt;=7,"Due soon","Open"))))</f>
        <v/>
      </c>
    </row>
    <row r="51" ht="20" customHeight="1">
      <c r="A51" s="13" t="n"/>
      <c r="B51" s="14" t="n"/>
      <c r="C51" s="13" t="n"/>
      <c r="D51" s="13" t="n"/>
      <c r="E51" s="13" t="n"/>
      <c r="F51" s="14" t="n"/>
      <c r="G51" s="13" t="n"/>
      <c r="H51" s="14" t="n"/>
      <c r="I51" s="13" t="n"/>
      <c r="J51" s="15">
        <f>IF(OR(A51="",F51=""),"",IF(AND(G51="Open",$C$5&gt;F51),$C$5-F51,""))</f>
        <v/>
      </c>
      <c r="K51" s="16">
        <f>IF(A51="","",IF(G51&lt;&gt;"Open","Done",IF($C$5&gt;F51,"OVERDUE",IF(F51-$C$5&lt;=7,"Due soon","Open"))))</f>
        <v/>
      </c>
    </row>
    <row r="52" ht="20" customHeight="1">
      <c r="A52" s="13" t="n"/>
      <c r="B52" s="14" t="n"/>
      <c r="C52" s="13" t="n"/>
      <c r="D52" s="13" t="n"/>
      <c r="E52" s="13" t="n"/>
      <c r="F52" s="14" t="n"/>
      <c r="G52" s="13" t="n"/>
      <c r="H52" s="14" t="n"/>
      <c r="I52" s="13" t="n"/>
      <c r="J52" s="15">
        <f>IF(OR(A52="",F52=""),"",IF(AND(G52="Open",$C$5&gt;F52),$C$5-F52,""))</f>
        <v/>
      </c>
      <c r="K52" s="16">
        <f>IF(A52="","",IF(G52&lt;&gt;"Open","Done",IF($C$5&gt;F52,"OVERDUE",IF(F52-$C$5&lt;=7,"Due soon","Open"))))</f>
        <v/>
      </c>
    </row>
    <row r="53" ht="20" customHeight="1">
      <c r="A53" s="13" t="n"/>
      <c r="B53" s="14" t="n"/>
      <c r="C53" s="13" t="n"/>
      <c r="D53" s="13" t="n"/>
      <c r="E53" s="13" t="n"/>
      <c r="F53" s="14" t="n"/>
      <c r="G53" s="13" t="n"/>
      <c r="H53" s="14" t="n"/>
      <c r="I53" s="13" t="n"/>
      <c r="J53" s="15">
        <f>IF(OR(A53="",F53=""),"",IF(AND(G53="Open",$C$5&gt;F53),$C$5-F53,""))</f>
        <v/>
      </c>
      <c r="K53" s="16">
        <f>IF(A53="","",IF(G53&lt;&gt;"Open","Done",IF($C$5&gt;F53,"OVERDUE",IF(F53-$C$5&lt;=7,"Due soon","Open"))))</f>
        <v/>
      </c>
    </row>
    <row r="54" ht="20" customHeight="1">
      <c r="A54" s="13" t="n"/>
      <c r="B54" s="14" t="n"/>
      <c r="C54" s="13" t="n"/>
      <c r="D54" s="13" t="n"/>
      <c r="E54" s="13" t="n"/>
      <c r="F54" s="14" t="n"/>
      <c r="G54" s="13" t="n"/>
      <c r="H54" s="14" t="n"/>
      <c r="I54" s="13" t="n"/>
      <c r="J54" s="15">
        <f>IF(OR(A54="",F54=""),"",IF(AND(G54="Open",$C$5&gt;F54),$C$5-F54,""))</f>
        <v/>
      </c>
      <c r="K54" s="16">
        <f>IF(A54="","",IF(G54&lt;&gt;"Open","Done",IF($C$5&gt;F54,"OVERDUE",IF(F54-$C$5&lt;=7,"Due soon","Open"))))</f>
        <v/>
      </c>
    </row>
    <row r="55" ht="20" customHeight="1">
      <c r="A55" s="13" t="n"/>
      <c r="B55" s="14" t="n"/>
      <c r="C55" s="13" t="n"/>
      <c r="D55" s="13" t="n"/>
      <c r="E55" s="13" t="n"/>
      <c r="F55" s="14" t="n"/>
      <c r="G55" s="13" t="n"/>
      <c r="H55" s="14" t="n"/>
      <c r="I55" s="13" t="n"/>
      <c r="J55" s="15">
        <f>IF(OR(A55="",F55=""),"",IF(AND(G55="Open",$C$5&gt;F55),$C$5-F55,""))</f>
        <v/>
      </c>
      <c r="K55" s="16">
        <f>IF(A55="","",IF(G55&lt;&gt;"Open","Done",IF($C$5&gt;F55,"OVERDUE",IF(F55-$C$5&lt;=7,"Due soon","Open"))))</f>
        <v/>
      </c>
    </row>
    <row r="56" ht="20" customHeight="1">
      <c r="A56" s="13" t="n"/>
      <c r="B56" s="14" t="n"/>
      <c r="C56" s="13" t="n"/>
      <c r="D56" s="13" t="n"/>
      <c r="E56" s="13" t="n"/>
      <c r="F56" s="14" t="n"/>
      <c r="G56" s="13" t="n"/>
      <c r="H56" s="14" t="n"/>
      <c r="I56" s="13" t="n"/>
      <c r="J56" s="15">
        <f>IF(OR(A56="",F56=""),"",IF(AND(G56="Open",$C$5&gt;F56),$C$5-F56,""))</f>
        <v/>
      </c>
      <c r="K56" s="16">
        <f>IF(A56="","",IF(G56&lt;&gt;"Open","Done",IF($C$5&gt;F56,"OVERDUE",IF(F56-$C$5&lt;=7,"Due soon","Open"))))</f>
        <v/>
      </c>
    </row>
    <row r="57" ht="20" customHeight="1">
      <c r="A57" s="13" t="n"/>
      <c r="B57" s="14" t="n"/>
      <c r="C57" s="13" t="n"/>
      <c r="D57" s="13" t="n"/>
      <c r="E57" s="13" t="n"/>
      <c r="F57" s="14" t="n"/>
      <c r="G57" s="13" t="n"/>
      <c r="H57" s="14" t="n"/>
      <c r="I57" s="13" t="n"/>
      <c r="J57" s="15">
        <f>IF(OR(A57="",F57=""),"",IF(AND(G57="Open",$C$5&gt;F57),$C$5-F57,""))</f>
        <v/>
      </c>
      <c r="K57" s="16">
        <f>IF(A57="","",IF(G57&lt;&gt;"Open","Done",IF($C$5&gt;F57,"OVERDUE",IF(F57-$C$5&lt;=7,"Due soon","Open"))))</f>
        <v/>
      </c>
    </row>
    <row r="58" ht="20" customHeight="1">
      <c r="A58" s="13" t="n"/>
      <c r="B58" s="14" t="n"/>
      <c r="C58" s="13" t="n"/>
      <c r="D58" s="13" t="n"/>
      <c r="E58" s="13" t="n"/>
      <c r="F58" s="14" t="n"/>
      <c r="G58" s="13" t="n"/>
      <c r="H58" s="14" t="n"/>
      <c r="I58" s="13" t="n"/>
      <c r="J58" s="15">
        <f>IF(OR(A58="",F58=""),"",IF(AND(G58="Open",$C$5&gt;F58),$C$5-F58,""))</f>
        <v/>
      </c>
      <c r="K58" s="16">
        <f>IF(A58="","",IF(G58&lt;&gt;"Open","Done",IF($C$5&gt;F58,"OVERDUE",IF(F58-$C$5&lt;=7,"Due soon","Open"))))</f>
        <v/>
      </c>
    </row>
    <row r="59" ht="20" customHeight="1">
      <c r="A59" s="13" t="n"/>
      <c r="B59" s="14" t="n"/>
      <c r="C59" s="13" t="n"/>
      <c r="D59" s="13" t="n"/>
      <c r="E59" s="13" t="n"/>
      <c r="F59" s="14" t="n"/>
      <c r="G59" s="13" t="n"/>
      <c r="H59" s="14" t="n"/>
      <c r="I59" s="13" t="n"/>
      <c r="J59" s="15">
        <f>IF(OR(A59="",F59=""),"",IF(AND(G59="Open",$C$5&gt;F59),$C$5-F59,""))</f>
        <v/>
      </c>
      <c r="K59" s="16">
        <f>IF(A59="","",IF(G59&lt;&gt;"Open","Done",IF($C$5&gt;F59,"OVERDUE",IF(F59-$C$5&lt;=7,"Due soon","Open"))))</f>
        <v/>
      </c>
    </row>
    <row r="60" ht="20" customHeight="1">
      <c r="A60" s="13" t="n"/>
      <c r="B60" s="14" t="n"/>
      <c r="C60" s="13" t="n"/>
      <c r="D60" s="13" t="n"/>
      <c r="E60" s="13" t="n"/>
      <c r="F60" s="14" t="n"/>
      <c r="G60" s="13" t="n"/>
      <c r="H60" s="14" t="n"/>
      <c r="I60" s="13" t="n"/>
      <c r="J60" s="15">
        <f>IF(OR(A60="",F60=""),"",IF(AND(G60="Open",$C$5&gt;F60),$C$5-F60,""))</f>
        <v/>
      </c>
      <c r="K60" s="16">
        <f>IF(A60="","",IF(G60&lt;&gt;"Open","Done",IF($C$5&gt;F60,"OVERDUE",IF(F60-$C$5&lt;=7,"Due soon","Open"))))</f>
        <v/>
      </c>
    </row>
  </sheetData>
  <mergeCells count="50">
    <mergeCell ref="B14:D14"/>
    <mergeCell ref="H20:I20"/>
    <mergeCell ref="C8:F8"/>
    <mergeCell ref="F16:G16"/>
    <mergeCell ref="B23:D23"/>
    <mergeCell ref="A11:B11"/>
    <mergeCell ref="F19:G19"/>
    <mergeCell ref="B17:D17"/>
    <mergeCell ref="C7:F7"/>
    <mergeCell ref="A6:B6"/>
    <mergeCell ref="F21:G21"/>
    <mergeCell ref="B19:D19"/>
    <mergeCell ref="H21:I21"/>
    <mergeCell ref="F24:G24"/>
    <mergeCell ref="A7:B7"/>
    <mergeCell ref="F15:G15"/>
    <mergeCell ref="F20:G20"/>
    <mergeCell ref="F18:G18"/>
    <mergeCell ref="C6:F6"/>
    <mergeCell ref="B15:D15"/>
    <mergeCell ref="F17:G17"/>
    <mergeCell ref="B24:D24"/>
    <mergeCell ref="B20:D20"/>
    <mergeCell ref="H17:I17"/>
    <mergeCell ref="A3:K3"/>
    <mergeCell ref="H16:I16"/>
    <mergeCell ref="F23:G23"/>
    <mergeCell ref="A5:B5"/>
    <mergeCell ref="A2:K2"/>
    <mergeCell ref="H19:I19"/>
    <mergeCell ref="F22:G22"/>
    <mergeCell ref="F28:G28"/>
    <mergeCell ref="H22:I22"/>
    <mergeCell ref="C10:F10"/>
    <mergeCell ref="A8:B8"/>
    <mergeCell ref="B16:D16"/>
    <mergeCell ref="C9:F9"/>
    <mergeCell ref="B22:D22"/>
    <mergeCell ref="H24:I24"/>
    <mergeCell ref="A10:B10"/>
    <mergeCell ref="H15:I15"/>
    <mergeCell ref="H18:I18"/>
    <mergeCell ref="B18:D18"/>
    <mergeCell ref="A28:B28"/>
    <mergeCell ref="H23:I23"/>
    <mergeCell ref="F14:G14"/>
    <mergeCell ref="C11:F11"/>
    <mergeCell ref="H14:I14"/>
    <mergeCell ref="A9:B9"/>
    <mergeCell ref="B21:D21"/>
  </mergeCells>
  <conditionalFormatting sqref="K31:K60">
    <cfRule type="expression" priority="1" dxfId="1">
      <formula>K31="OVERDUE"</formula>
    </cfRule>
    <cfRule type="expression" priority="2" dxfId="2">
      <formula>K31="Due soon"</formula>
    </cfRule>
  </conditionalFormatting>
  <dataValidations count="1">
    <dataValidation sqref="G31:G60" showDropDown="0" showInputMessage="0" showErrorMessage="0" allowBlank="1" type="list">
      <formula1>"Open,Closed,Dropped"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2026-09-28T07:27:05Z</dcterms:created>
  <dcterms:modified xmlns:dcterms="http://purl.org/dc/terms/" xmlns:xsi="http://www.w3.org/2001/XMLSchema-instance" xsi:type="dcterms:W3CDTF">2026-09-28T07:27:05Z</dcterms:modified>
</cp:coreProperties>
</file>