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lank" sheetId="2" state="visible" r:id="rId2"/>
    <sheet xmlns:r="http://schemas.openxmlformats.org/officeDocument/2006/relationships" name="Example (YP-48)" sheetId="3" state="visible" r:id="rId3"/>
  </sheets>
  <definedNames>
    <definedName name="_xlnm.Print_Titles" localSheetId="1">'Blank'!$22:$22</definedName>
    <definedName name="_xlnm.Print_Titles" localSheetId="2">'Example (YP-48)'!$22:$22</definedName>
  </definedNames>
  <calcPr calcId="124519" fullCalcOnLoad="1"/>
</workbook>
</file>

<file path=xl/styles.xml><?xml version="1.0" encoding="utf-8"?>
<styleSheet xmlns="http://schemas.openxmlformats.org/spreadsheetml/2006/main">
  <numFmts count="3">
    <numFmt numFmtId="164" formatCode="0.0"/>
    <numFmt numFmtId="165" formatCode="dd mmm yyyy"/>
    <numFmt numFmtId="166" formatCode="yyyy-mm-dd"/>
  </numFmts>
  <fonts count="10">
    <font>
      <name val="Calibri"/>
      <family val="2"/>
      <color theme="1"/>
      <sz val="11"/>
      <scheme val="minor"/>
    </font>
    <font>
      <color rgb="0064748B"/>
      <sz val="9"/>
    </font>
    <font>
      <b val="1"/>
      <color rgb="00FFFFFF"/>
      <sz val="14"/>
    </font>
    <font>
      <i val="1"/>
      <color rgb="00FFFFFF"/>
      <sz val="9"/>
    </font>
    <font>
      <b val="1"/>
      <color rgb="000E2A47"/>
      <sz val="11"/>
    </font>
    <font>
      <color rgb="0016222E"/>
      <sz val="10"/>
    </font>
    <font>
      <b val="1"/>
      <color rgb="00FFFFFF"/>
      <sz val="11"/>
    </font>
    <font>
      <b val="1"/>
      <color rgb="000E2A47"/>
      <sz val="10"/>
    </font>
    <font>
      <b val="1"/>
      <color rgb="0016222E"/>
      <sz val="10"/>
    </font>
    <font>
      <b val="1"/>
      <color rgb="00FFFFFF"/>
      <sz val="10"/>
    </font>
  </fonts>
  <fills count="6">
    <fill>
      <patternFill/>
    </fill>
    <fill>
      <patternFill patternType="gray125"/>
    </fill>
    <fill>
      <patternFill patternType="solid">
        <fgColor rgb="000E2A47"/>
      </patternFill>
    </fill>
    <fill>
      <patternFill patternType="solid">
        <fgColor rgb="00143A61"/>
      </patternFill>
    </fill>
    <fill>
      <patternFill patternType="solid">
        <fgColor rgb="00FFFFFF"/>
      </patternFill>
    </fill>
    <fill>
      <patternFill patternType="solid">
        <fgColor rgb="00EEF2F6"/>
      </patternFill>
    </fill>
  </fills>
  <borders count="8">
    <border>
      <left/>
      <right/>
      <top/>
      <bottom/>
      <diagonal/>
    </border>
    <border>
      <top style="thick">
        <color rgb="00E8772E"/>
      </top>
    </border>
    <border>
      <left/>
      <right/>
      <top style="thick">
        <color rgb="00E8772E"/>
      </top>
      <bottom/>
      <diagonal/>
    </border>
    <border>
      <left style="thin">
        <color rgb="00DCE3EB"/>
      </left>
      <right style="thin">
        <color rgb="00DCE3EB"/>
      </right>
      <top style="thin">
        <color rgb="00DCE3EB"/>
      </top>
      <bottom style="thin">
        <color rgb="00DCE3EB"/>
      </bottom>
    </border>
    <border>
      <left/>
      <right/>
      <top style="thin">
        <color rgb="00DCE3EB"/>
      </top>
      <bottom/>
      <diagonal/>
    </border>
    <border>
      <left/>
      <right style="thin">
        <color rgb="00DCE3EB"/>
      </right>
      <top style="thin">
        <color rgb="00DCE3EB"/>
      </top>
      <bottom/>
      <diagonal/>
    </border>
    <border>
      <left/>
      <right/>
      <top style="thin">
        <color rgb="00DCE3EB"/>
      </top>
      <bottom style="thin">
        <color rgb="00DCE3EB"/>
      </bottom>
      <diagonal/>
    </border>
    <border>
      <left/>
      <right style="thin">
        <color rgb="00DCE3EB"/>
      </right>
      <top style="thin">
        <color rgb="00DCE3EB"/>
      </top>
      <bottom style="thin">
        <color rgb="00DCE3EB"/>
      </bottom>
      <diagonal/>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xf>
    <xf numFmtId="0" fontId="2" fillId="2" borderId="1" applyAlignment="1" pivotButton="0" quotePrefix="0" xfId="0">
      <alignment vertical="center" wrapText="1" indent="1"/>
    </xf>
    <xf numFmtId="0" fontId="0" fillId="0" borderId="2" pivotButton="0" quotePrefix="0" xfId="0"/>
    <xf numFmtId="0" fontId="3" fillId="3" borderId="0" applyAlignment="1" pivotButton="0" quotePrefix="0" xfId="0">
      <alignment vertical="center" wrapText="1" indent="1"/>
    </xf>
    <xf numFmtId="0" fontId="4" fillId="0" borderId="0" applyAlignment="1" pivotButton="0" quotePrefix="0" xfId="0">
      <alignment vertical="top" wrapText="1"/>
    </xf>
    <xf numFmtId="0" fontId="5" fillId="0" borderId="0" applyAlignment="1" pivotButton="0" quotePrefix="0" xfId="0">
      <alignment vertical="top" wrapText="1"/>
    </xf>
    <xf numFmtId="0" fontId="6" fillId="3" borderId="0" applyAlignment="1" pivotButton="0" quotePrefix="0" xfId="0">
      <alignment vertical="center" indent="1"/>
    </xf>
    <xf numFmtId="0" fontId="5" fillId="0" borderId="0" applyAlignment="1" pivotButton="0" quotePrefix="0" xfId="0">
      <alignment vertical="center" wrapText="1"/>
    </xf>
    <xf numFmtId="0" fontId="5" fillId="4" borderId="3" applyAlignment="1" pivotButton="0" quotePrefix="0" xfId="0">
      <alignment horizontal="left" vertical="center" wrapText="1"/>
    </xf>
    <xf numFmtId="0" fontId="0" fillId="0" borderId="6" pivotButton="0" quotePrefix="0" xfId="0"/>
    <xf numFmtId="0" fontId="0" fillId="0" borderId="7" pivotButton="0" quotePrefix="0" xfId="0"/>
    <xf numFmtId="0" fontId="7" fillId="0" borderId="0" applyAlignment="1" pivotButton="0" quotePrefix="0" xfId="0">
      <alignment vertical="center"/>
    </xf>
    <xf numFmtId="0" fontId="8" fillId="5" borderId="3" applyAlignment="1" pivotButton="0" quotePrefix="0" xfId="0">
      <alignment horizontal="left" vertical="center"/>
    </xf>
    <xf numFmtId="0" fontId="7" fillId="0" borderId="0" applyAlignment="1" pivotButton="0" quotePrefix="0" xfId="0">
      <alignment horizontal="right" vertical="center"/>
    </xf>
    <xf numFmtId="164" fontId="5" fillId="4" borderId="3" applyAlignment="1" pivotButton="0" quotePrefix="0" xfId="0">
      <alignment horizontal="left" vertical="center" wrapText="1"/>
    </xf>
    <xf numFmtId="1" fontId="5" fillId="4" borderId="3" applyAlignment="1" pivotButton="0" quotePrefix="0" xfId="0">
      <alignment horizontal="left" vertical="center" wrapText="1"/>
    </xf>
    <xf numFmtId="164" fontId="8" fillId="5" borderId="3" applyAlignment="1" pivotButton="0" quotePrefix="0" xfId="0">
      <alignment horizontal="left" vertical="center"/>
    </xf>
    <xf numFmtId="165" fontId="5" fillId="4" borderId="3" applyAlignment="1" pivotButton="0" quotePrefix="0" xfId="0">
      <alignment horizontal="left" vertical="center" wrapText="1"/>
    </xf>
    <xf numFmtId="0" fontId="9" fillId="2" borderId="3" applyAlignment="1" pivotButton="0" quotePrefix="0" xfId="0">
      <alignment horizontal="center" vertical="center" wrapText="1"/>
    </xf>
    <xf numFmtId="0" fontId="5" fillId="0" borderId="3" applyAlignment="1" pivotButton="0" quotePrefix="0" xfId="0">
      <alignment horizontal="center" vertical="top" wrapText="1"/>
    </xf>
    <xf numFmtId="0" fontId="5" fillId="0" borderId="3" applyAlignment="1" pivotButton="0" quotePrefix="0" xfId="0">
      <alignment horizontal="left" vertical="top" wrapText="1"/>
    </xf>
    <xf numFmtId="0" fontId="8" fillId="5" borderId="3" applyAlignment="1" pivotButton="0" quotePrefix="0" xfId="0">
      <alignment horizontal="center" vertical="top" wrapText="1"/>
    </xf>
    <xf numFmtId="0" fontId="5" fillId="4" borderId="3" applyAlignment="1" pivotButton="0" quotePrefix="0" xfId="0">
      <alignment horizontal="left" vertical="top" wrapText="1"/>
    </xf>
    <xf numFmtId="0" fontId="5" fillId="4" borderId="3" applyAlignment="1" pivotButton="0" quotePrefix="0" xfId="0">
      <alignment horizontal="center" vertical="top" wrapText="1"/>
    </xf>
    <xf numFmtId="165" fontId="5" fillId="4" borderId="3" applyAlignment="1" pivotButton="0" quotePrefix="0" xfId="0">
      <alignment horizontal="center" vertical="top" wrapText="1"/>
    </xf>
    <xf numFmtId="0" fontId="5" fillId="4" borderId="3" applyAlignment="1" pivotButton="0" quotePrefix="0" xfId="0">
      <alignment vertical="top" wrapText="1"/>
    </xf>
  </cellXfs>
  <cellStyles count="1">
    <cellStyle name="Normal" xfId="0" builtinId="0" hidden="0"/>
  </cellStyles>
  <dxfs count="6">
    <dxf>
      <font>
        <b val="1"/>
        <color rgb="00B4531A"/>
      </font>
      <fill>
        <patternFill patternType="solid">
          <fgColor rgb="00FBE3D2"/>
        </patternFill>
      </fill>
    </dxf>
    <dxf>
      <fill>
        <patternFill patternType="solid">
          <fgColor rgb="00DCE9F6"/>
        </patternFill>
      </fill>
    </dxf>
    <dxf>
      <fill>
        <patternFill patternType="solid">
          <fgColor rgb="00FBE3D2"/>
        </patternFill>
      </fill>
    </dxf>
    <dxf>
      <fill>
        <patternFill patternType="solid">
          <fgColor rgb="00F1F3F5"/>
        </patternFill>
      </fill>
    </dxf>
    <dxf>
      <fill>
        <patternFill patternType="solid">
          <fgColor rgb="00FFF4CC"/>
        </patternFill>
      </fill>
    </dxf>
    <dxf>
      <font>
        <color rgb="009AA5B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project2-me</author>
  </authors>
  <commentList>
    <comment ref="D6" authorId="0" shapeId="0">
      <text>
        <t>Charter or Both = commercial use</t>
      </text>
    </comment>
    <comment ref="D7" authorId="0" shapeId="0">
      <text>
        <t>For information</t>
      </text>
    </comment>
    <comment ref="D8" authorId="0" shapeId="0">
      <text>
        <t>Code scope uses load line length</t>
      </text>
    </comment>
    <comment ref="D9" authorId="0" shapeId="0">
      <text>
        <t>12 or fewer: Part A</t>
      </text>
    </comment>
    <comment ref="D10" authorId="0" shapeId="0">
      <text>
        <t>Leave blank until fixed</t>
      </text>
    </comment>
    <comment ref="D11" authorId="0" shapeId="0">
      <text>
        <t>Design target</t>
      </text>
    </comment>
    <comment ref="D12" authorId="0" shapeId="0">
      <text>
        <t>Naval architect's latest figure</t>
      </text>
    </comment>
    <comment ref="D13" authorId="0" shapeId="0">
      <text>
        <t>Rows within this margin of a line show Near</t>
      </text>
    </comment>
    <comment ref="D14" authorId="0" shapeId="0">
      <text>
        <t>For IHM row</t>
      </text>
    </comment>
    <comment ref="D15" authorId="0" shapeId="0">
      <text>
        <t>On or after 1 Jul 2024: July 2024 edition in full</t>
      </text>
    </comment>
    <comment ref="D18" authorId="0" shapeId="0">
      <text>
        <t>Confirm against the current rules edition</t>
      </text>
    </comment>
    <comment ref="D19" authorId="0" shapeId="0">
      <text>
        <t>Needed before the drawing register is issued</t>
      </text>
    </comment>
  </commentList>
</comments>
</file>

<file path=xl/comments/comment2.xml><?xml version="1.0" encoding="utf-8"?>
<comments xmlns="http://schemas.openxmlformats.org/spreadsheetml/2006/main">
  <authors>
    <author>project2-me</author>
  </authors>
  <commentList>
    <comment ref="D6" authorId="0" shapeId="0">
      <text>
        <t>Charter or Both = commercial use</t>
      </text>
    </comment>
    <comment ref="D7" authorId="0" shapeId="0">
      <text>
        <t>For information</t>
      </text>
    </comment>
    <comment ref="D8" authorId="0" shapeId="0">
      <text>
        <t>Code scope uses load line length</t>
      </text>
    </comment>
    <comment ref="D9" authorId="0" shapeId="0">
      <text>
        <t>12 or fewer: Part A</t>
      </text>
    </comment>
    <comment ref="D10" authorId="0" shapeId="0">
      <text>
        <t>Leave blank until fixed</t>
      </text>
    </comment>
    <comment ref="D11" authorId="0" shapeId="0">
      <text>
        <t>Design target</t>
      </text>
    </comment>
    <comment ref="D12" authorId="0" shapeId="0">
      <text>
        <t>Naval architect's latest figure</t>
      </text>
    </comment>
    <comment ref="D13" authorId="0" shapeId="0">
      <text>
        <t>Rows within this margin of a line show Near</t>
      </text>
    </comment>
    <comment ref="D14" authorId="0" shapeId="0">
      <text>
        <t>For IHM row</t>
      </text>
    </comment>
    <comment ref="D15" authorId="0" shapeId="0">
      <text>
        <t>On or after 1 Jul 2024: July 2024 edition in full</t>
      </text>
    </comment>
    <comment ref="D18" authorId="0" shapeId="0">
      <text>
        <t>Confirm against the current rules edition</t>
      </text>
    </comment>
    <comment ref="D19" authorId="0" shapeId="0">
      <text>
        <t>Needed before the drawing register is issued</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F24"/>
  <sheetViews>
    <sheetView showGridLines="0" workbookViewId="0">
      <selection activeCell="A1" sqref="A1"/>
    </sheetView>
  </sheetViews>
  <sheetFormatPr baseColWidth="8" defaultRowHeight="15"/>
  <cols>
    <col width="115" customWidth="1" min="1" max="1"/>
  </cols>
  <sheetData>
    <row r="1" ht="30" customHeight="1">
      <c r="F1" s="1" t="inlineStr">
        <is>
          <t>TPL-SPM-T3  |  project2-me.com</t>
        </is>
      </c>
    </row>
    <row r="2" ht="26" customHeight="1">
      <c r="A2" s="2" t="inlineStr">
        <is>
          <t>T3 Regulatory Applicability Matrix</t>
        </is>
      </c>
      <c r="B2" s="3" t="n"/>
      <c r="C2" s="3" t="n"/>
      <c r="D2" s="3" t="n"/>
      <c r="E2" s="3" t="n"/>
      <c r="F2" s="3" t="n"/>
    </row>
    <row r="3" ht="30" customHeight="1">
      <c r="A3" s="4" t="inlineStr">
        <is>
          <t>Superyacht Project Management | Free PM Templates &amp; Documents for Yacht and Shipyard Projects</t>
        </is>
      </c>
    </row>
    <row r="5">
      <c r="A5" s="5" t="inlineStr">
        <is>
          <t>What it does</t>
        </is>
      </c>
    </row>
    <row r="6">
      <c r="A6" s="6" t="inlineStr">
        <is>
          <t>Records the early rule decisions for a yacht build (use, guests, code, tonnage target, flag, class and notation) and shows which code requirements and certificates follow from them. For each requirement you record who approves or issues it, whether the flag has delegated it to a Recognised Organisation (RO), who owns it on the owner's side and when it was confirmed.</t>
        </is>
      </c>
    </row>
    <row r="7">
      <c r="A7" s="6" t="inlineStr"/>
    </row>
    <row r="8">
      <c r="A8" s="5" t="inlineStr">
        <is>
          <t>How to use it</t>
        </is>
      </c>
    </row>
    <row r="9">
      <c r="A9" s="6" t="inlineStr">
        <is>
          <t>1. Fill the project inputs (white cells; hover for a note on each). The gate cells show the code part, the margin to 500 GT and the lines crossed.</t>
        </is>
      </c>
    </row>
    <row r="10">
      <c r="A10" s="6" t="inlineStr">
        <is>
          <t>2. Read the Applies? column: Yes, No, Near (within the 'Near' margin of a tonnage line) or Check (an input is missing).</t>
        </is>
      </c>
    </row>
    <row r="11">
      <c r="A11" s="6" t="inlineStr">
        <is>
          <t>3. For every Yes and Near row, fill who approves or surveys, who issues, whether it is delegated, the owner-side person, the date confirmed and the status.</t>
        </is>
      </c>
    </row>
    <row r="12">
      <c r="A12" s="6" t="inlineStr">
        <is>
          <t>4. Log each early decision in the decision log with options, reasons and evidence.</t>
        </is>
      </c>
    </row>
    <row r="13">
      <c r="A13" s="6" t="inlineStr">
        <is>
          <t>5. Update the GT estimate each month from the naval architect's figure; Near rows are the ones to watch.</t>
        </is>
      </c>
    </row>
    <row r="14">
      <c r="A14" s="6" t="inlineStr"/>
    </row>
    <row r="15">
      <c r="A15" s="5" t="inlineStr">
        <is>
          <t>Limits</t>
        </is>
      </c>
    </row>
    <row r="16">
      <c r="A16" s="6" t="inlineStr">
        <is>
          <t>The rows are a simplified extract from the REG Yacht Code, July 2024 edition (Part A, Part B and Common Annexes L, M, N). They are not a complete list and they do not replace the flag's or the class society's own requirements. Add national requirements of the flag and of the cruising area. Codes and rules change: check the current editions. This workbook is a planning aid, not legal or regulatory advice.</t>
        </is>
      </c>
    </row>
    <row r="17">
      <c r="A17" s="6" t="inlineStr">
        <is>
          <t>Private use: Part A applies to yachts in commercial use. For a private yacht the gate shows 'Code voluntary', and the rows show what would apply if the code were adopted.</t>
        </is>
      </c>
    </row>
    <row r="18">
      <c r="A18" s="6" t="inlineStr"/>
    </row>
    <row r="19">
      <c r="A19" s="5" t="inlineStr">
        <is>
          <t>Sheets</t>
        </is>
      </c>
    </row>
    <row r="20">
      <c r="A20" s="6" t="inlineStr">
        <is>
          <t>Blank: empty inputs, the full requirement list and an empty decision log. Example (YP-48, illustrative): the example yacht at contract signature, Cayman Islands flag and Lloyd's Register class.</t>
        </is>
      </c>
    </row>
    <row r="21">
      <c r="A21" s="6" t="inlineStr"/>
    </row>
    <row r="22">
      <c r="A22" s="6" t="inlineStr">
        <is>
          <t>Illustrative project: Project YP-48 is fictional. Its parameters are chosen from publicly reported industry ranges so the numbers are realistic, but no real yard, owner or yacht is described.</t>
        </is>
      </c>
    </row>
    <row r="23">
      <c r="A23" s="6" t="inlineStr">
        <is>
          <t>In the example the RO split is not yet confirmed; 'Confirm' in a cell means the entry is the expected route, to be confirmed in writing. The contract date (4 Jan 2027) is the illustrative date used in the YP-48 schedule; decision dates are left blank because the series does not fix a pre-contract calendar. Load line length is left blank (not yet given by the naval architect), so the sheet tests length overall and asks for confirmation.</t>
        </is>
      </c>
    </row>
    <row r="24">
      <c r="A24" s="6" t="inlineStr">
        <is>
          <t>White cells are inputs. Grey cells are formulas.</t>
        </is>
      </c>
    </row>
  </sheetData>
  <mergeCells count="2">
    <mergeCell ref="A3:F3"/>
    <mergeCell ref="A2:F2"/>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O71"/>
  <sheetViews>
    <sheetView workbookViewId="0">
      <pane xSplit="3" ySplit="22" topLeftCell="D23"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46" customWidth="1" min="3" max="3"/>
    <col width="12" customWidth="1" min="4" max="4"/>
    <col width="10" customWidth="1" min="5" max="5"/>
    <col width="26" customWidth="1" min="6" max="6"/>
    <col width="10" customWidth="1" min="7" max="7"/>
    <col width="40" customWidth="1" min="8" max="8"/>
    <col width="26" customWidth="1" min="9" max="9"/>
    <col width="22" customWidth="1" min="10" max="10"/>
    <col width="12" customWidth="1" min="11" max="11"/>
    <col width="20" customWidth="1" min="12" max="12"/>
    <col width="13" customWidth="1" min="13" max="13"/>
    <col width="16" customWidth="1" min="14" max="14"/>
    <col width="44" customWidth="1" min="15" max="15"/>
  </cols>
  <sheetData>
    <row r="1" ht="30" customHeight="1">
      <c r="O1" s="1" t="inlineStr">
        <is>
          <t>TPL-SPM-T3  |  project2-me.com</t>
        </is>
      </c>
    </row>
    <row r="2" ht="26" customHeight="1">
      <c r="A2" s="2" t="inlineStr">
        <is>
          <t>T3 Regulatory Applicability Matrix</t>
        </is>
      </c>
      <c r="B2" s="3" t="n"/>
      <c r="C2" s="3" t="n"/>
      <c r="D2" s="3" t="n"/>
      <c r="E2" s="3" t="n"/>
      <c r="F2" s="3" t="n"/>
      <c r="G2" s="3" t="n"/>
      <c r="H2" s="3" t="n"/>
      <c r="I2" s="3" t="n"/>
      <c r="J2" s="3" t="n"/>
      <c r="K2" s="3" t="n"/>
      <c r="L2" s="3" t="n"/>
      <c r="M2" s="3" t="n"/>
      <c r="N2" s="3" t="n"/>
      <c r="O2" s="3" t="n"/>
    </row>
    <row r="3" ht="30" customHeight="1">
      <c r="A3" s="4" t="inlineStr">
        <is>
          <t>Superyacht Project Management | Free PM Templates &amp; Documents for Yacht and Shipyard Projects</t>
        </is>
      </c>
    </row>
    <row r="5" ht="20" customHeight="1">
      <c r="A5" s="7" t="inlineStr">
        <is>
          <t>Project inputs</t>
        </is>
      </c>
    </row>
    <row r="6">
      <c r="B6" s="8" t="inlineStr">
        <is>
          <t>Intended use (Private / Charter / Both)</t>
        </is>
      </c>
      <c r="D6" s="9" t="n"/>
      <c r="E6" s="10" t="n"/>
      <c r="F6" s="11" t="n"/>
      <c r="H6" s="12" t="inlineStr">
        <is>
          <t>24 m load line length test</t>
        </is>
      </c>
      <c r="J6" s="13">
        <f>IF($D$8&lt;&gt;"",IF($D$8&gt;=24,"Yes","No"),IF($D$7="","Check",IF($D$7&gt;=30,"Assumed yes (confirm LL length)","Check LL length")))</f>
        <v/>
      </c>
      <c r="N6" s="14" t="inlineStr">
        <is>
          <t>Rows Yes</t>
        </is>
      </c>
      <c r="O6" s="13">
        <f>COUNTIF(G23:G60,"Yes")</f>
        <v/>
      </c>
    </row>
    <row r="7">
      <c r="B7" s="8" t="inlineStr">
        <is>
          <t>Length overall (m)</t>
        </is>
      </c>
      <c r="D7" s="15" t="n"/>
      <c r="E7" s="10" t="n"/>
      <c r="F7" s="11" t="n"/>
      <c r="H7" s="12" t="inlineStr">
        <is>
          <t>Code part</t>
        </is>
      </c>
      <c r="J7" s="13">
        <f>IF(OR($D$6="",$D$9="",LEFT($J$6,5)="Check"),"Check inputs",IF($J$6="No","Below Part A scope: check the flag's code for smaller vessels",IF($D$9&gt;36,"Outside REG Yacht Code: passenger ship rules",IF($D$9&gt;12,"Part B",IF($D$6="Private","Code voluntary (private use)","Part A")))))</f>
        <v/>
      </c>
      <c r="N7" s="14" t="inlineStr">
        <is>
          <t>Rows Near</t>
        </is>
      </c>
      <c r="O7" s="13">
        <f>COUNTIF(G23:G60,"Near")</f>
        <v/>
      </c>
    </row>
    <row r="8">
      <c r="B8" s="8" t="inlineStr">
        <is>
          <t>Load line length (m)</t>
        </is>
      </c>
      <c r="D8" s="15" t="n"/>
      <c r="E8" s="10" t="n"/>
      <c r="F8" s="11" t="n"/>
      <c r="H8" s="12" t="inlineStr">
        <is>
          <t>Code edition</t>
        </is>
      </c>
      <c r="J8" s="13">
        <f>IF($D$15="","Check contract date",IF($D$15&gt;=DATE(2024,7,1),"July 2024 edition in full","Check 1.6: earlier edition may apply"))</f>
        <v/>
      </c>
      <c r="N8" s="14" t="inlineStr">
        <is>
          <t>Rows Check</t>
        </is>
      </c>
      <c r="O8" s="13">
        <f>COUNTIF(G23:G60,"Check")</f>
        <v/>
      </c>
    </row>
    <row r="9">
      <c r="B9" s="8" t="inlineStr">
        <is>
          <t>Maximum passengers (guests, as the code defines them)</t>
        </is>
      </c>
      <c r="D9" s="16" t="n"/>
      <c r="E9" s="10" t="n"/>
      <c r="F9" s="11" t="n"/>
      <c r="H9" s="12" t="inlineStr">
        <is>
          <t>Margin: target to 500 GT</t>
        </is>
      </c>
      <c r="J9" s="17">
        <f>IF($D$11="","",500-$D$11)</f>
        <v/>
      </c>
      <c r="N9" s="14" t="inlineStr">
        <is>
          <t>Yes/Near rows without status</t>
        </is>
      </c>
      <c r="O9" s="13">
        <f>COUNTIFS(G23:G60,"Yes",N23:N60,"")+COUNTIFS(G23:G60,"Near",N23:N60,"")</f>
        <v/>
      </c>
    </row>
    <row r="10">
      <c r="B10" s="8" t="inlineStr">
        <is>
          <t>Crew (planning figure)</t>
        </is>
      </c>
      <c r="D10" s="16" t="n"/>
      <c r="E10" s="10" t="n"/>
      <c r="F10" s="11" t="n"/>
      <c r="H10" s="12" t="inlineStr">
        <is>
          <t>Margin: estimate to target</t>
        </is>
      </c>
      <c r="J10" s="17">
        <f>IF(OR($D$12="",$D$11=""),"",$D$11-$D$12)</f>
        <v/>
      </c>
    </row>
    <row r="11">
      <c r="B11" s="8" t="inlineStr">
        <is>
          <t>Gross tonnage target</t>
        </is>
      </c>
      <c r="D11" s="15" t="n"/>
      <c r="E11" s="10" t="n"/>
      <c r="F11" s="11" t="n"/>
      <c r="H11" s="12" t="inlineStr">
        <is>
          <t>Margin: estimate to 500 GT</t>
        </is>
      </c>
      <c r="J11" s="17">
        <f>IF($D$12="","",500-$D$12)</f>
        <v/>
      </c>
    </row>
    <row r="12">
      <c r="B12" s="8" t="inlineStr">
        <is>
          <t>Gross tonnage, current estimate</t>
        </is>
      </c>
      <c r="D12" s="15" t="n"/>
      <c r="E12" s="10" t="n"/>
      <c r="F12" s="11" t="n"/>
      <c r="H12" s="12" t="inlineStr">
        <is>
          <t>Highest line crossed</t>
        </is>
      </c>
      <c r="J12" s="13">
        <f>IF($D$12="","",IF($D$12&gt;=1000,"1000 GT",IF($D$12&gt;=500,"500 GT",IF($D$12&gt;=400,"400 GT",IF($D$12&gt;=300,"300 GT",IF($D$12&gt;=200,"200 GT",IF($D$12&gt;=100,"100 GT","none")))))))</f>
        <v/>
      </c>
    </row>
    <row r="13">
      <c r="B13" s="8" t="inlineStr">
        <is>
          <t>'Near' margin (GT)</t>
        </is>
      </c>
      <c r="D13" s="15" t="n"/>
      <c r="E13" s="10" t="n"/>
      <c r="F13" s="11" t="n"/>
      <c r="H13" s="12" t="inlineStr">
        <is>
          <t>500 GT status</t>
        </is>
      </c>
      <c r="J13" s="13">
        <f>IF($D$12="","",IF($D$12&gt;=500,"OVER 500 GT",IF($D$12&gt;=500-$D$13,"NEAR 500 GT","Clear")))</f>
        <v/>
      </c>
    </row>
    <row r="14">
      <c r="B14" s="8" t="inlineStr">
        <is>
          <t>Operates in EU waters? (Yes / No)</t>
        </is>
      </c>
      <c r="D14" s="9" t="n"/>
      <c r="E14" s="10" t="n"/>
      <c r="F14" s="11" t="n"/>
      <c r="H14" s="12" t="inlineStr">
        <is>
          <t>RO split</t>
        </is>
      </c>
      <c r="J14" s="13">
        <f>IF($D$19="Yes","Confirmed in writing","OPEN: confirm with the flag")</f>
        <v/>
      </c>
    </row>
    <row r="15">
      <c r="B15" s="8" t="inlineStr">
        <is>
          <t>Building contract date</t>
        </is>
      </c>
      <c r="D15" s="18" t="n"/>
      <c r="E15" s="10" t="n"/>
      <c r="F15" s="11" t="n"/>
    </row>
    <row r="16" ht="30" customHeight="1">
      <c r="B16" s="8" t="inlineStr">
        <is>
          <t>Flag / register</t>
        </is>
      </c>
      <c r="D16" s="9" t="n"/>
      <c r="E16" s="10" t="n"/>
      <c r="F16" s="11" t="n"/>
    </row>
    <row r="17" ht="30" customHeight="1">
      <c r="B17" s="8" t="inlineStr">
        <is>
          <t>Class society</t>
        </is>
      </c>
      <c r="D17" s="9" t="n"/>
      <c r="E17" s="10" t="n"/>
      <c r="F17" s="11" t="n"/>
    </row>
    <row r="18" ht="30" customHeight="1">
      <c r="B18" s="8" t="inlineStr">
        <is>
          <t>Class notation (as confirmed by the society)</t>
        </is>
      </c>
      <c r="D18" s="9" t="n"/>
      <c r="E18" s="10" t="n"/>
      <c r="F18" s="11" t="n"/>
    </row>
    <row r="19">
      <c r="B19" s="8" t="inlineStr">
        <is>
          <t>RO split confirmed in writing by the flag? (Yes / No)</t>
        </is>
      </c>
      <c r="D19" s="9" t="n"/>
      <c r="E19" s="10" t="n"/>
      <c r="F19" s="11" t="n"/>
    </row>
    <row r="21" ht="20" customHeight="1">
      <c r="A21" s="7" t="inlineStr">
        <is>
          <t>Applicability matrix</t>
        </is>
      </c>
    </row>
    <row r="22" ht="32" customHeight="1">
      <c r="A22" s="19" t="inlineStr">
        <is>
          <t>No</t>
        </is>
      </c>
      <c r="B22" s="19" t="inlineStr">
        <is>
          <t>Group</t>
        </is>
      </c>
      <c r="C22" s="19" t="inlineStr">
        <is>
          <t>Requirement</t>
        </is>
      </c>
      <c r="D22" s="19" t="inlineStr">
        <is>
          <t>Basis</t>
        </is>
      </c>
      <c r="E22" s="19" t="inlineStr">
        <is>
          <t>Threshold</t>
        </is>
      </c>
      <c r="F22" s="19" t="inlineStr">
        <is>
          <t>Reference (REG Yacht Code, July 2024 edition)</t>
        </is>
      </c>
      <c r="G22" s="19" t="inlineStr">
        <is>
          <t>Applies?</t>
        </is>
      </c>
      <c r="H22" s="19" t="inlineStr">
        <is>
          <t>Certificate / output</t>
        </is>
      </c>
      <c r="I22" s="19" t="inlineStr">
        <is>
          <t>Plan approval or survey by</t>
        </is>
      </c>
      <c r="J22" s="19" t="inlineStr">
        <is>
          <t>Issued by</t>
        </is>
      </c>
      <c r="K22" s="19" t="inlineStr">
        <is>
          <t>Delegated to RO?</t>
        </is>
      </c>
      <c r="L22" s="19" t="inlineStr">
        <is>
          <t>Owner-side responsible</t>
        </is>
      </c>
      <c r="M22" s="19" t="inlineStr">
        <is>
          <t>Confirmed on</t>
        </is>
      </c>
      <c r="N22" s="19" t="inlineStr">
        <is>
          <t>Status</t>
        </is>
      </c>
      <c r="O22" s="19" t="inlineStr">
        <is>
          <t>Notes</t>
        </is>
      </c>
    </row>
    <row r="23">
      <c r="A23" s="20" t="n">
        <v>1</v>
      </c>
      <c r="B23" s="21" t="inlineStr">
        <is>
          <t>Scope</t>
        </is>
      </c>
      <c r="C23" s="21" t="inlineStr">
        <is>
          <t>REG Yacht Code Part A applies</t>
        </is>
      </c>
      <c r="D23" s="20" t="inlineStr">
        <is>
          <t>Use, LL, pax</t>
        </is>
      </c>
      <c r="E23" s="20" t="n"/>
      <c r="F23" s="21" t="inlineStr">
        <is>
          <t>Part A 1.2</t>
        </is>
      </c>
      <c r="G23" s="22">
        <f>IF(OR($D$6="",$D$9="",LEFT($J$6,5)="Check"),"Check",IF(AND($D$6&lt;&gt;"Private",$J$6&lt;&gt;"No",$D$9&lt;=12),"Yes",IF(AND($D$6="Private",$J$6&lt;&gt;"No",$D$9&lt;=12),"Voluntary","No")))</f>
        <v/>
      </c>
      <c r="H23" s="21" t="inlineStr">
        <is>
          <t>REG Yacht Code Certificate</t>
        </is>
      </c>
      <c r="I23" s="23" t="n"/>
      <c r="J23" s="23" t="n"/>
      <c r="K23" s="24" t="n"/>
      <c r="L23" s="23" t="n"/>
      <c r="M23" s="25" t="n"/>
      <c r="N23" s="23" t="n"/>
      <c r="O23" s="23" t="n"/>
    </row>
    <row r="24">
      <c r="A24" s="20" t="n">
        <v>2</v>
      </c>
      <c r="B24" s="21" t="inlineStr">
        <is>
          <t>Scope</t>
        </is>
      </c>
      <c r="C24" s="21" t="inlineStr">
        <is>
          <t>REG Yacht Code Part B applies instead (13 to 36 passengers)</t>
        </is>
      </c>
      <c r="D24" s="20" t="inlineStr">
        <is>
          <t>Passengers</t>
        </is>
      </c>
      <c r="E24" s="20" t="n">
        <v>12</v>
      </c>
      <c r="F24" s="21" t="inlineStr">
        <is>
          <t>Part B 1.2</t>
        </is>
      </c>
      <c r="G24" s="22">
        <f>IF($D$9="","Check",IF(AND($D$9&gt;12,$D$9&lt;=36),"Yes","No"))</f>
        <v/>
      </c>
      <c r="H24" s="21" t="inlineStr">
        <is>
          <t>Passenger (Yacht) Ship Safety Certificate and Form P</t>
        </is>
      </c>
      <c r="I24" s="23" t="n"/>
      <c r="J24" s="23" t="n"/>
      <c r="K24" s="24" t="n"/>
      <c r="L24" s="23" t="n"/>
      <c r="M24" s="25" t="n"/>
      <c r="N24" s="23" t="n"/>
      <c r="O24" s="23" t="n"/>
    </row>
    <row r="25">
      <c r="A25" s="20" t="n">
        <v>3</v>
      </c>
      <c r="B25" s="21" t="inlineStr">
        <is>
          <t>All Part A</t>
        </is>
      </c>
      <c r="C25" s="21" t="inlineStr">
        <is>
          <t>Registry</t>
        </is>
      </c>
      <c r="D25" s="20" t="inlineStr">
        <is>
          <t>All</t>
        </is>
      </c>
      <c r="E25" s="20" t="n"/>
      <c r="F25" s="21" t="inlineStr">
        <is>
          <t>Annex M2(1)</t>
        </is>
      </c>
      <c r="G25" s="22">
        <f>"Yes"</f>
        <v/>
      </c>
      <c r="H25" s="21" t="inlineStr">
        <is>
          <t>Certificate of registry</t>
        </is>
      </c>
      <c r="I25" s="23" t="n"/>
      <c r="J25" s="23" t="n"/>
      <c r="K25" s="24" t="n"/>
      <c r="L25" s="23" t="n"/>
      <c r="M25" s="25" t="n"/>
      <c r="N25" s="23" t="n"/>
      <c r="O25" s="23" t="n"/>
    </row>
    <row r="26">
      <c r="A26" s="20" t="n">
        <v>4</v>
      </c>
      <c r="B26" s="21" t="inlineStr">
        <is>
          <t>All Part A</t>
        </is>
      </c>
      <c r="C26" s="21" t="inlineStr">
        <is>
          <t>Tonnage measurement</t>
        </is>
      </c>
      <c r="D26" s="20" t="inlineStr">
        <is>
          <t>All</t>
        </is>
      </c>
      <c r="E26" s="20" t="n"/>
      <c r="F26" s="21" t="inlineStr">
        <is>
          <t>Annex M2(2)</t>
        </is>
      </c>
      <c r="G26" s="22">
        <f>"Yes"</f>
        <v/>
      </c>
      <c r="H26" s="21" t="inlineStr">
        <is>
          <t>International Tonnage Certificate</t>
        </is>
      </c>
      <c r="I26" s="23" t="n"/>
      <c r="J26" s="23" t="n"/>
      <c r="K26" s="24" t="n"/>
      <c r="L26" s="23" t="n"/>
      <c r="M26" s="25" t="n"/>
      <c r="N26" s="23" t="n"/>
      <c r="O26" s="23" t="n"/>
    </row>
    <row r="27">
      <c r="A27" s="20" t="n">
        <v>5</v>
      </c>
      <c r="B27" s="21" t="inlineStr">
        <is>
          <t>All Part A</t>
        </is>
      </c>
      <c r="C27" s="21" t="inlineStr">
        <is>
          <t>Classification by an RO, built to RO requirements</t>
        </is>
      </c>
      <c r="D27" s="20" t="inlineStr">
        <is>
          <t>All</t>
        </is>
      </c>
      <c r="E27" s="20" t="n"/>
      <c r="F27" s="21" t="inlineStr">
        <is>
          <t>Part A Ch 4; Annex M2(4)</t>
        </is>
      </c>
      <c r="G27" s="22">
        <f>"Yes"</f>
        <v/>
      </c>
      <c r="H27" s="21" t="inlineStr">
        <is>
          <t>Certificate of Classification</t>
        </is>
      </c>
      <c r="I27" s="23" t="n"/>
      <c r="J27" s="23" t="n"/>
      <c r="K27" s="24" t="n"/>
      <c r="L27" s="23" t="n"/>
      <c r="M27" s="25" t="n"/>
      <c r="N27" s="23" t="n"/>
      <c r="O27" s="23" t="n"/>
    </row>
    <row r="28">
      <c r="A28" s="20" t="n">
        <v>6</v>
      </c>
      <c r="B28" s="21" t="inlineStr">
        <is>
          <t>All Part A</t>
        </is>
      </c>
      <c r="C28" s="21" t="inlineStr">
        <is>
          <t>Load line assignment</t>
        </is>
      </c>
      <c r="D28" s="20" t="inlineStr">
        <is>
          <t>All</t>
        </is>
      </c>
      <c r="E28" s="20" t="n"/>
      <c r="F28" s="21" t="inlineStr">
        <is>
          <t>Part A Ch 12; Annex M2(5)(6)</t>
        </is>
      </c>
      <c r="G28" s="22">
        <f>"Yes"</f>
        <v/>
      </c>
      <c r="H28" s="21" t="inlineStr">
        <is>
          <t>International Load Line Certificate and conditions of assignment</t>
        </is>
      </c>
      <c r="I28" s="23" t="n"/>
      <c r="J28" s="23" t="n"/>
      <c r="K28" s="24" t="n"/>
      <c r="L28" s="23" t="n"/>
      <c r="M28" s="25" t="n"/>
      <c r="N28" s="23" t="n"/>
      <c r="O28" s="23" t="n"/>
    </row>
    <row r="29">
      <c r="A29" s="20" t="n">
        <v>7</v>
      </c>
      <c r="B29" s="21" t="inlineStr">
        <is>
          <t>All Part A</t>
        </is>
      </c>
      <c r="C29" s="21" t="inlineStr">
        <is>
          <t>Stability: inclining in presence of the Administration</t>
        </is>
      </c>
      <c r="D29" s="20" t="inlineStr">
        <is>
          <t>All</t>
        </is>
      </c>
      <c r="E29" s="20" t="n"/>
      <c r="F29" s="21" t="inlineStr">
        <is>
          <t>Part A 11.9, 11.10</t>
        </is>
      </c>
      <c r="G29" s="22">
        <f>"Yes"</f>
        <v/>
      </c>
      <c r="H29" s="21" t="inlineStr">
        <is>
          <t>Approved inclining report and stability information</t>
        </is>
      </c>
      <c r="I29" s="23" t="n"/>
      <c r="J29" s="23" t="n"/>
      <c r="K29" s="24" t="n"/>
      <c r="L29" s="23" t="n"/>
      <c r="M29" s="25" t="n"/>
      <c r="N29" s="23" t="n"/>
      <c r="O29" s="23" t="n"/>
    </row>
    <row r="30">
      <c r="A30" s="20" t="n">
        <v>8</v>
      </c>
      <c r="B30" s="21" t="inlineStr">
        <is>
          <t>All Part A</t>
        </is>
      </c>
      <c r="C30" s="21" t="inlineStr">
        <is>
          <t>Minimum safe manning</t>
        </is>
      </c>
      <c r="D30" s="20" t="inlineStr">
        <is>
          <t>All</t>
        </is>
      </c>
      <c r="E30" s="20" t="n"/>
      <c r="F30" s="21" t="inlineStr">
        <is>
          <t>Annex M2(8); Annex G</t>
        </is>
      </c>
      <c r="G30" s="22">
        <f>"Yes"</f>
        <v/>
      </c>
      <c r="H30" s="21" t="inlineStr">
        <is>
          <t>Minimum Safe Manning Document</t>
        </is>
      </c>
      <c r="I30" s="23" t="n"/>
      <c r="J30" s="23" t="n"/>
      <c r="K30" s="24" t="n"/>
      <c r="L30" s="23" t="n"/>
      <c r="M30" s="25" t="n"/>
      <c r="N30" s="23" t="n"/>
      <c r="O30" s="23" t="n"/>
    </row>
    <row r="31">
      <c r="A31" s="20" t="n">
        <v>9</v>
      </c>
      <c r="B31" s="21" t="inlineStr">
        <is>
          <t>All Part A</t>
        </is>
      </c>
      <c r="C31" s="21" t="inlineStr">
        <is>
          <t>Radio station licence</t>
        </is>
      </c>
      <c r="D31" s="20" t="inlineStr">
        <is>
          <t>All</t>
        </is>
      </c>
      <c r="E31" s="20" t="n"/>
      <c r="F31" s="21" t="inlineStr">
        <is>
          <t>Annex M2(11)</t>
        </is>
      </c>
      <c r="G31" s="22">
        <f>"Yes"</f>
        <v/>
      </c>
      <c r="H31" s="21" t="inlineStr">
        <is>
          <t>Ship station radio licence</t>
        </is>
      </c>
      <c r="I31" s="23" t="n"/>
      <c r="J31" s="23" t="n"/>
      <c r="K31" s="24" t="n"/>
      <c r="L31" s="23" t="n"/>
      <c r="M31" s="25" t="n"/>
      <c r="N31" s="23" t="n"/>
      <c r="O31" s="23" t="n"/>
    </row>
    <row r="32">
      <c r="A32" s="20" t="n">
        <v>10</v>
      </c>
      <c r="B32" s="21" t="inlineStr">
        <is>
          <t>All Part A</t>
        </is>
      </c>
      <c r="C32" s="21" t="inlineStr">
        <is>
          <t>Engine NOx (each engine over 130 kW)</t>
        </is>
      </c>
      <c r="D32" s="20" t="inlineStr">
        <is>
          <t>All</t>
        </is>
      </c>
      <c r="E32" s="20" t="n"/>
      <c r="F32" s="21" t="inlineStr">
        <is>
          <t>Annex M2(10)</t>
        </is>
      </c>
      <c r="G32" s="22">
        <f>"Yes"</f>
        <v/>
      </c>
      <c r="H32" s="21" t="inlineStr">
        <is>
          <t>EIAPP certificate and NOx technical file per engine</t>
        </is>
      </c>
      <c r="I32" s="23" t="n"/>
      <c r="J32" s="23" t="n"/>
      <c r="K32" s="24" t="n"/>
      <c r="L32" s="23" t="n"/>
      <c r="M32" s="25" t="n"/>
      <c r="N32" s="23" t="n"/>
      <c r="O32" s="23" t="n"/>
    </row>
    <row r="33">
      <c r="A33" s="20" t="n">
        <v>11</v>
      </c>
      <c r="B33" s="21" t="inlineStr">
        <is>
          <t>All Part A</t>
        </is>
      </c>
      <c r="C33" s="21" t="inlineStr">
        <is>
          <t>Ballast water management (if water ballast used)</t>
        </is>
      </c>
      <c r="D33" s="20" t="inlineStr">
        <is>
          <t>All</t>
        </is>
      </c>
      <c r="E33" s="20" t="n"/>
      <c r="F33" s="21" t="inlineStr">
        <is>
          <t>Annex L5; Annex M2(12)</t>
        </is>
      </c>
      <c r="G33" s="22">
        <f>"Yes"</f>
        <v/>
      </c>
      <c r="H33" s="21" t="inlineStr">
        <is>
          <t>BWM certificate or statement, if applicable</t>
        </is>
      </c>
      <c r="I33" s="23" t="n"/>
      <c r="J33" s="23" t="n"/>
      <c r="K33" s="24" t="n"/>
      <c r="L33" s="23" t="n"/>
      <c r="M33" s="25" t="n"/>
      <c r="N33" s="23" t="n"/>
      <c r="O33" s="23" t="n"/>
    </row>
    <row r="34">
      <c r="A34" s="20" t="n">
        <v>12</v>
      </c>
      <c r="B34" s="21" t="inlineStr">
        <is>
          <t>Persons</t>
        </is>
      </c>
      <c r="C34" s="21" t="inlineStr">
        <is>
          <t>Sewage pollution prevention (more than 15 persons)</t>
        </is>
      </c>
      <c r="D34" s="20" t="inlineStr">
        <is>
          <t>Persons over</t>
        </is>
      </c>
      <c r="E34" s="20" t="n">
        <v>15</v>
      </c>
      <c r="F34" s="21" t="inlineStr">
        <is>
          <t>Annex M2(7)</t>
        </is>
      </c>
      <c r="G34" s="22">
        <f>IF(OR($D$9="",$D$10=""),"Check",IF($D$9+$D$10&gt;$E34,"Yes","No"))</f>
        <v/>
      </c>
      <c r="H34" s="21" t="inlineStr">
        <is>
          <t>Sewage certificate or statement</t>
        </is>
      </c>
      <c r="I34" s="23" t="n"/>
      <c r="J34" s="23" t="n"/>
      <c r="K34" s="24" t="n"/>
      <c r="L34" s="23" t="n"/>
      <c r="M34" s="25" t="n"/>
      <c r="N34" s="23" t="n"/>
      <c r="O34" s="23" t="n"/>
    </row>
    <row r="35">
      <c r="A35" s="20" t="n">
        <v>13</v>
      </c>
      <c r="B35" s="21" t="inlineStr">
        <is>
          <t>Persons / GT</t>
        </is>
      </c>
      <c r="C35" s="21" t="inlineStr">
        <is>
          <t>Garbage management plan (100 GT or 15 persons)</t>
        </is>
      </c>
      <c r="D35" s="20" t="inlineStr">
        <is>
          <t>GT or 15 persons</t>
        </is>
      </c>
      <c r="E35" s="20" t="n">
        <v>100</v>
      </c>
      <c r="F35" s="21" t="inlineStr">
        <is>
          <t>Annex L3</t>
        </is>
      </c>
      <c r="G35" s="22">
        <f>IF($D$12="","Check",IF($D$12&gt;=$E35,"Yes",IF(OR($D$9="",$D$10=""),"Check",IF($D$9+$D$10&gt;=15,"Yes","No"))))</f>
        <v/>
      </c>
      <c r="H35" s="21" t="inlineStr">
        <is>
          <t>Garbage management plan and record book</t>
        </is>
      </c>
      <c r="I35" s="23" t="n"/>
      <c r="J35" s="23" t="n"/>
      <c r="K35" s="24" t="n"/>
      <c r="L35" s="23" t="n"/>
      <c r="M35" s="25" t="n"/>
      <c r="N35" s="23" t="n"/>
      <c r="O35" s="23" t="n"/>
    </row>
    <row r="36">
      <c r="A36" s="20" t="n">
        <v>14</v>
      </c>
      <c r="B36" s="21" t="inlineStr">
        <is>
          <t>Below 500 GT</t>
        </is>
      </c>
      <c r="C36" s="21" t="inlineStr">
        <is>
          <t>Safety management system to Ch 23A</t>
        </is>
      </c>
      <c r="D36" s="20" t="inlineStr">
        <is>
          <t>GT below</t>
        </is>
      </c>
      <c r="E36" s="20" t="n">
        <v>500</v>
      </c>
      <c r="F36" s="21" t="inlineStr">
        <is>
          <t>Part A 23A.1</t>
        </is>
      </c>
      <c r="G36" s="22">
        <f>IF($D$12="","Check",IF($D$12&lt;$E36,"Yes","No"))</f>
        <v/>
      </c>
      <c r="H36" s="21" t="inlineStr">
        <is>
          <t>SMS documentation (no ISM certificate)</t>
        </is>
      </c>
      <c r="I36" s="23" t="n"/>
      <c r="J36" s="23" t="n"/>
      <c r="K36" s="24" t="n"/>
      <c r="L36" s="23" t="n"/>
      <c r="M36" s="25" t="n"/>
      <c r="N36" s="23" t="n"/>
      <c r="O36" s="23" t="n"/>
    </row>
    <row r="37">
      <c r="A37" s="20" t="n">
        <v>15</v>
      </c>
      <c r="B37" s="21" t="inlineStr">
        <is>
          <t>Below 400 GT</t>
        </is>
      </c>
      <c r="C37" s="21" t="inlineStr">
        <is>
          <t>Anti-fouling owner's declaration</t>
        </is>
      </c>
      <c r="D37" s="20" t="inlineStr">
        <is>
          <t>GT below</t>
        </is>
      </c>
      <c r="E37" s="20" t="n">
        <v>400</v>
      </c>
      <c r="F37" s="21" t="inlineStr">
        <is>
          <t>Annex M2(9)</t>
        </is>
      </c>
      <c r="G37" s="22">
        <f>IF($D$12="","Check",IF($D$12&lt;$E37,"Yes","No"))</f>
        <v/>
      </c>
      <c r="H37" s="21" t="inlineStr">
        <is>
          <t>AFS owner's declaration</t>
        </is>
      </c>
      <c r="I37" s="23" t="n"/>
      <c r="J37" s="23" t="n"/>
      <c r="K37" s="24" t="n"/>
      <c r="L37" s="23" t="n"/>
      <c r="M37" s="25" t="n"/>
      <c r="N37" s="23" t="n"/>
      <c r="O37" s="23" t="n"/>
    </row>
    <row r="38">
      <c r="A38" s="20" t="n">
        <v>16</v>
      </c>
      <c r="B38" s="21" t="inlineStr">
        <is>
          <t>200 GT</t>
        </is>
      </c>
      <c r="C38" s="21" t="inlineStr">
        <is>
          <t>Crew accommodation to Ch 21B (else 21A)</t>
        </is>
      </c>
      <c r="D38" s="20" t="inlineStr">
        <is>
          <t>GT at or above</t>
        </is>
      </c>
      <c r="E38" s="20" t="n">
        <v>200</v>
      </c>
      <c r="F38" s="21" t="inlineStr">
        <is>
          <t>Part A Ch 21A / 21B</t>
        </is>
      </c>
      <c r="G38" s="22">
        <f>IF($D$12="","Check",IF($D$12&gt;=$E38,"Yes",IF($D$12&gt;=$E38-$D$13,"Near","No")))</f>
        <v/>
      </c>
      <c r="H38" s="21" t="inlineStr">
        <is>
          <t>Accommodation plans approved to 21B</t>
        </is>
      </c>
      <c r="I38" s="23" t="n"/>
      <c r="J38" s="23" t="n"/>
      <c r="K38" s="24" t="n"/>
      <c r="L38" s="23" t="n"/>
      <c r="M38" s="25" t="n"/>
      <c r="N38" s="23" t="n"/>
      <c r="O38" s="23" t="n"/>
    </row>
    <row r="39">
      <c r="A39" s="20" t="n">
        <v>17</v>
      </c>
      <c r="B39" s="21" t="inlineStr">
        <is>
          <t>300 GT</t>
        </is>
      </c>
      <c r="C39" s="21" t="inlineStr">
        <is>
          <t>Radio to full SOLAS IV cargo ship requirements</t>
        </is>
      </c>
      <c r="D39" s="20" t="inlineStr">
        <is>
          <t>GT at or above</t>
        </is>
      </c>
      <c r="E39" s="20" t="n">
        <v>300</v>
      </c>
      <c r="F39" s="21" t="inlineStr">
        <is>
          <t>Part A 16.1; Annex M3(1)</t>
        </is>
      </c>
      <c r="G39" s="22">
        <f>IF($D$12="","Check",IF($D$12&gt;=$E39,"Yes",IF($D$12&gt;=$E39-$D$13,"Near","No")))</f>
        <v/>
      </c>
      <c r="H39" s="21" t="inlineStr">
        <is>
          <t>Safety Radio Certificate and Form R</t>
        </is>
      </c>
      <c r="I39" s="23" t="n"/>
      <c r="J39" s="23" t="n"/>
      <c r="K39" s="24" t="n"/>
      <c r="L39" s="23" t="n"/>
      <c r="M39" s="25" t="n"/>
      <c r="N39" s="23" t="n"/>
      <c r="O39" s="23" t="n"/>
    </row>
    <row r="40">
      <c r="A40" s="20" t="n">
        <v>18</v>
      </c>
      <c r="B40" s="21" t="inlineStr">
        <is>
          <t>300 GT</t>
        </is>
      </c>
      <c r="C40" s="21" t="inlineStr">
        <is>
          <t>Wreck removal insurance</t>
        </is>
      </c>
      <c r="D40" s="20" t="inlineStr">
        <is>
          <t>GT at or above</t>
        </is>
      </c>
      <c r="E40" s="20" t="n">
        <v>300</v>
      </c>
      <c r="F40" s="21" t="inlineStr">
        <is>
          <t>Annex L7; Annex M3(2)</t>
        </is>
      </c>
      <c r="G40" s="22">
        <f>IF($D$12="","Check",IF($D$12&gt;=$E40,"Yes",IF($D$12&gt;=$E40-$D$13,"Near","No")))</f>
        <v/>
      </c>
      <c r="H40" s="21" t="inlineStr">
        <is>
          <t>Wreck Removal Convention certificate</t>
        </is>
      </c>
      <c r="I40" s="23" t="n"/>
      <c r="J40" s="23" t="n"/>
      <c r="K40" s="24" t="n"/>
      <c r="L40" s="23" t="n"/>
      <c r="M40" s="25" t="n"/>
      <c r="N40" s="23" t="n"/>
      <c r="O40" s="23" t="n"/>
    </row>
    <row r="41">
      <c r="A41" s="20" t="n">
        <v>19</v>
      </c>
      <c r="B41" s="21" t="inlineStr">
        <is>
          <t>400 GT</t>
        </is>
      </c>
      <c r="C41" s="21" t="inlineStr">
        <is>
          <t>MARPOL oil pollution prevention</t>
        </is>
      </c>
      <c r="D41" s="20" t="inlineStr">
        <is>
          <t>GT at or above</t>
        </is>
      </c>
      <c r="E41" s="20" t="n">
        <v>400</v>
      </c>
      <c r="F41" s="21" t="inlineStr">
        <is>
          <t>Annex L3; Annex M4(1)</t>
        </is>
      </c>
      <c r="G41" s="22">
        <f>IF($D$12="","Check",IF($D$12&gt;=$E41,"Yes",IF($D$12&gt;=$E41-$D$13,"Near","No")))</f>
        <v/>
      </c>
      <c r="H41" s="21" t="inlineStr">
        <is>
          <t>IOPP certificate and record</t>
        </is>
      </c>
      <c r="I41" s="23" t="n"/>
      <c r="J41" s="23" t="n"/>
      <c r="K41" s="24" t="n"/>
      <c r="L41" s="23" t="n"/>
      <c r="M41" s="25" t="n"/>
      <c r="N41" s="23" t="n"/>
      <c r="O41" s="23" t="n"/>
    </row>
    <row r="42">
      <c r="A42" s="20" t="n">
        <v>20</v>
      </c>
      <c r="B42" s="21" t="inlineStr">
        <is>
          <t>400 GT</t>
        </is>
      </c>
      <c r="C42" s="21" t="inlineStr">
        <is>
          <t>MARPOL air pollution prevention</t>
        </is>
      </c>
      <c r="D42" s="20" t="inlineStr">
        <is>
          <t>GT at or above</t>
        </is>
      </c>
      <c r="E42" s="20" t="n">
        <v>400</v>
      </c>
      <c r="F42" s="21" t="inlineStr">
        <is>
          <t>Annex M4(2)</t>
        </is>
      </c>
      <c r="G42" s="22">
        <f>IF($D$12="","Check",IF($D$12&gt;=$E42,"Yes",IF($D$12&gt;=$E42-$D$13,"Near","No")))</f>
        <v/>
      </c>
      <c r="H42" s="21" t="inlineStr">
        <is>
          <t>IAPP certificate or statement and record</t>
        </is>
      </c>
      <c r="I42" s="23" t="n"/>
      <c r="J42" s="23" t="n"/>
      <c r="K42" s="24" t="n"/>
      <c r="L42" s="23" t="n"/>
      <c r="M42" s="25" t="n"/>
      <c r="N42" s="23" t="n"/>
      <c r="O42" s="23" t="n"/>
    </row>
    <row r="43">
      <c r="A43" s="20" t="n">
        <v>21</v>
      </c>
      <c r="B43" s="21" t="inlineStr">
        <is>
          <t>400 GT</t>
        </is>
      </c>
      <c r="C43" s="21" t="inlineStr">
        <is>
          <t>Energy efficiency</t>
        </is>
      </c>
      <c r="D43" s="20" t="inlineStr">
        <is>
          <t>GT at or above</t>
        </is>
      </c>
      <c r="E43" s="20" t="n">
        <v>400</v>
      </c>
      <c r="F43" s="21" t="inlineStr">
        <is>
          <t>Annex M4(3)</t>
        </is>
      </c>
      <c r="G43" s="22">
        <f>IF($D$12="","Check",IF($D$12&gt;=$E43,"Yes",IF($D$12&gt;=$E43-$D$13,"Near","No")))</f>
        <v/>
      </c>
      <c r="H43" s="21" t="inlineStr">
        <is>
          <t>International Energy Efficiency certificate or statement</t>
        </is>
      </c>
      <c r="I43" s="23" t="n"/>
      <c r="J43" s="23" t="n"/>
      <c r="K43" s="24" t="n"/>
      <c r="L43" s="23" t="n"/>
      <c r="M43" s="25" t="n"/>
      <c r="N43" s="23" t="n"/>
      <c r="O43" s="23" t="n"/>
    </row>
    <row r="44">
      <c r="A44" s="20" t="n">
        <v>22</v>
      </c>
      <c r="B44" s="21" t="inlineStr">
        <is>
          <t>400 GT</t>
        </is>
      </c>
      <c r="C44" s="21" t="inlineStr">
        <is>
          <t>Anti-fouling systems</t>
        </is>
      </c>
      <c r="D44" s="20" t="inlineStr">
        <is>
          <t>GT at or above</t>
        </is>
      </c>
      <c r="E44" s="20" t="n">
        <v>400</v>
      </c>
      <c r="F44" s="21" t="inlineStr">
        <is>
          <t>Annex L4; Annex M4(4)</t>
        </is>
      </c>
      <c r="G44" s="22">
        <f>IF($D$12="","Check",IF($D$12&gt;=$E44,"Yes",IF($D$12&gt;=$E44-$D$13,"Near","No")))</f>
        <v/>
      </c>
      <c r="H44" s="21" t="inlineStr">
        <is>
          <t>AFS certificate or statement</t>
        </is>
      </c>
      <c r="I44" s="23" t="n"/>
      <c r="J44" s="23" t="n"/>
      <c r="K44" s="24" t="n"/>
      <c r="L44" s="23" t="n"/>
      <c r="M44" s="25" t="n"/>
      <c r="N44" s="23" t="n"/>
      <c r="O44" s="23" t="n"/>
    </row>
    <row r="45">
      <c r="A45" s="20" t="n">
        <v>23</v>
      </c>
      <c r="B45" s="21" t="inlineStr">
        <is>
          <t>500 GT</t>
        </is>
      </c>
      <c r="C45" s="21" t="inlineStr">
        <is>
          <t>'B' technical chapters: machinery, electrical, steering, bilge</t>
        </is>
      </c>
      <c r="D45" s="20" t="inlineStr">
        <is>
          <t>GT at or above</t>
        </is>
      </c>
      <c r="E45" s="20" t="n">
        <v>500</v>
      </c>
      <c r="F45" s="21" t="inlineStr">
        <is>
          <t>Part A Ch 7B, 8B, 9B, 10B</t>
        </is>
      </c>
      <c r="G45" s="22">
        <f>IF($D$12="","Check",IF($D$12&gt;=$E45,"Yes",IF($D$12&gt;=$E45-$D$13,"Near","No")))</f>
        <v/>
      </c>
      <c r="H45" s="21" t="inlineStr">
        <is>
          <t>Design to 'B' chapters</t>
        </is>
      </c>
      <c r="I45" s="23" t="n"/>
      <c r="J45" s="23" t="n"/>
      <c r="K45" s="24" t="n"/>
      <c r="L45" s="23" t="n"/>
      <c r="M45" s="25" t="n"/>
      <c r="N45" s="23" t="n"/>
      <c r="O45" s="23" t="n"/>
    </row>
    <row r="46">
      <c r="A46" s="20" t="n">
        <v>24</v>
      </c>
      <c r="B46" s="21" t="inlineStr">
        <is>
          <t>500 GT</t>
        </is>
      </c>
      <c r="C46" s="21" t="inlineStr">
        <is>
          <t>Structural fire protection and fire appliances to 14B / 15B</t>
        </is>
      </c>
      <c r="D46" s="20" t="inlineStr">
        <is>
          <t>GT at or above</t>
        </is>
      </c>
      <c r="E46" s="20" t="n">
        <v>500</v>
      </c>
      <c r="F46" s="21" t="inlineStr">
        <is>
          <t>Part A Ch 14B, 15B</t>
        </is>
      </c>
      <c r="G46" s="22">
        <f>IF($D$12="","Check",IF($D$12&gt;=$E46,"Yes",IF($D$12&gt;=$E46-$D$13,"Near","No")))</f>
        <v/>
      </c>
      <c r="H46" s="21" t="inlineStr">
        <is>
          <t>Design to 'B' chapters</t>
        </is>
      </c>
      <c r="I46" s="23" t="n"/>
      <c r="J46" s="23" t="n"/>
      <c r="K46" s="24" t="n"/>
      <c r="L46" s="23" t="n"/>
      <c r="M46" s="25" t="n"/>
      <c r="N46" s="23" t="n"/>
      <c r="O46" s="23" t="n"/>
    </row>
    <row r="47">
      <c r="A47" s="20" t="n">
        <v>25</v>
      </c>
      <c r="B47" s="21" t="inlineStr">
        <is>
          <t>500 GT</t>
        </is>
      </c>
      <c r="C47" s="21" t="inlineStr">
        <is>
          <t>SOLAS safety construction</t>
        </is>
      </c>
      <c r="D47" s="20" t="inlineStr">
        <is>
          <t>GT at or above</t>
        </is>
      </c>
      <c r="E47" s="20" t="n">
        <v>500</v>
      </c>
      <c r="F47" s="21" t="inlineStr">
        <is>
          <t>Annex M5(1)</t>
        </is>
      </c>
      <c r="G47" s="22">
        <f>IF($D$12="","Check",IF($D$12&gt;=$E47,"Yes",IF($D$12&gt;=$E47-$D$13,"Near","No")))</f>
        <v/>
      </c>
      <c r="H47" s="21" t="inlineStr">
        <is>
          <t>Safety Construction Certificate</t>
        </is>
      </c>
      <c r="I47" s="23" t="n"/>
      <c r="J47" s="23" t="n"/>
      <c r="K47" s="24" t="n"/>
      <c r="L47" s="23" t="n"/>
      <c r="M47" s="25" t="n"/>
      <c r="N47" s="23" t="n"/>
      <c r="O47" s="23" t="n"/>
    </row>
    <row r="48">
      <c r="A48" s="20" t="n">
        <v>26</v>
      </c>
      <c r="B48" s="21" t="inlineStr">
        <is>
          <t>500 GT</t>
        </is>
      </c>
      <c r="C48" s="21" t="inlineStr">
        <is>
          <t>SOLAS safety equipment</t>
        </is>
      </c>
      <c r="D48" s="20" t="inlineStr">
        <is>
          <t>GT at or above</t>
        </is>
      </c>
      <c r="E48" s="20" t="n">
        <v>500</v>
      </c>
      <c r="F48" s="21" t="inlineStr">
        <is>
          <t>Annex M5(2)</t>
        </is>
      </c>
      <c r="G48" s="22">
        <f>IF($D$12="","Check",IF($D$12&gt;=$E48,"Yes",IF($D$12&gt;=$E48-$D$13,"Near","No")))</f>
        <v/>
      </c>
      <c r="H48" s="21" t="inlineStr">
        <is>
          <t>Safety Equipment Certificate</t>
        </is>
      </c>
      <c r="I48" s="23" t="n"/>
      <c r="J48" s="23" t="n"/>
      <c r="K48" s="24" t="n"/>
      <c r="L48" s="23" t="n"/>
      <c r="M48" s="25" t="n"/>
      <c r="N48" s="23" t="n"/>
      <c r="O48" s="23" t="n"/>
    </row>
    <row r="49">
      <c r="A49" s="20" t="n">
        <v>27</v>
      </c>
      <c r="B49" s="21" t="inlineStr">
        <is>
          <t>500 GT</t>
        </is>
      </c>
      <c r="C49" s="21" t="inlineStr">
        <is>
          <t>ISM Code (SOLAS IX)</t>
        </is>
      </c>
      <c r="D49" s="20" t="inlineStr">
        <is>
          <t>GT at or above</t>
        </is>
      </c>
      <c r="E49" s="20" t="n">
        <v>500</v>
      </c>
      <c r="F49" s="21" t="inlineStr">
        <is>
          <t>Part A 23B.1; Annex M5(3)</t>
        </is>
      </c>
      <c r="G49" s="22">
        <f>IF($D$12="","Check",IF($D$12&gt;=$E49,"Yes",IF($D$12&gt;=$E49-$D$13,"Near","No")))</f>
        <v/>
      </c>
      <c r="H49" s="21" t="inlineStr">
        <is>
          <t>Safety Management Certificate (and company DOC)</t>
        </is>
      </c>
      <c r="I49" s="23" t="n"/>
      <c r="J49" s="23" t="n"/>
      <c r="K49" s="24" t="n"/>
      <c r="L49" s="23" t="n"/>
      <c r="M49" s="25" t="n"/>
      <c r="N49" s="23" t="n"/>
      <c r="O49" s="23" t="n"/>
    </row>
    <row r="50">
      <c r="A50" s="20" t="n">
        <v>28</v>
      </c>
      <c r="B50" s="21" t="inlineStr">
        <is>
          <t>500 GT</t>
        </is>
      </c>
      <c r="C50" s="21" t="inlineStr">
        <is>
          <t>ISPS Code</t>
        </is>
      </c>
      <c r="D50" s="20" t="inlineStr">
        <is>
          <t>GT at or above</t>
        </is>
      </c>
      <c r="E50" s="20" t="n">
        <v>500</v>
      </c>
      <c r="F50" s="21" t="inlineStr">
        <is>
          <t>Part A 31.1; Annex M5(4)</t>
        </is>
      </c>
      <c r="G50" s="22">
        <f>IF($D$12="","Check",IF($D$12&gt;=$E50,"Yes",IF($D$12&gt;=$E50-$D$13,"Near","No")))</f>
        <v/>
      </c>
      <c r="H50" s="21" t="inlineStr">
        <is>
          <t>International Ship Security Certificate</t>
        </is>
      </c>
      <c r="I50" s="23" t="n"/>
      <c r="J50" s="23" t="n"/>
      <c r="K50" s="24" t="n"/>
      <c r="L50" s="23" t="n"/>
      <c r="M50" s="25" t="n"/>
      <c r="N50" s="23" t="n"/>
      <c r="O50" s="23" t="n"/>
    </row>
    <row r="51">
      <c r="A51" s="20" t="n">
        <v>29</v>
      </c>
      <c r="B51" s="21" t="inlineStr">
        <is>
          <t>500 GT</t>
        </is>
      </c>
      <c r="C51" s="21" t="inlineStr">
        <is>
          <t>Continuous Synopsis Record</t>
        </is>
      </c>
      <c r="D51" s="20" t="inlineStr">
        <is>
          <t>GT at or above</t>
        </is>
      </c>
      <c r="E51" s="20" t="n">
        <v>500</v>
      </c>
      <c r="F51" s="21" t="inlineStr">
        <is>
          <t>Annex M5(5)</t>
        </is>
      </c>
      <c r="G51" s="22">
        <f>IF($D$12="","Check",IF($D$12&gt;=$E51,"Yes",IF($D$12&gt;=$E51-$D$13,"Near","No")))</f>
        <v/>
      </c>
      <c r="H51" s="21" t="inlineStr">
        <is>
          <t>CSR file</t>
        </is>
      </c>
      <c r="I51" s="23" t="n"/>
      <c r="J51" s="23" t="n"/>
      <c r="K51" s="24" t="n"/>
      <c r="L51" s="23" t="n"/>
      <c r="M51" s="25" t="n"/>
      <c r="N51" s="23" t="n"/>
      <c r="O51" s="23" t="n"/>
    </row>
    <row r="52">
      <c r="A52" s="20" t="n">
        <v>30</v>
      </c>
      <c r="B52" s="21" t="inlineStr">
        <is>
          <t>500 GT</t>
        </is>
      </c>
      <c r="C52" s="21" t="inlineStr">
        <is>
          <t>Maritime Labour Convention certificate</t>
        </is>
      </c>
      <c r="D52" s="20" t="inlineStr">
        <is>
          <t>GT at or above</t>
        </is>
      </c>
      <c r="E52" s="20" t="n">
        <v>500</v>
      </c>
      <c r="F52" s="21" t="inlineStr">
        <is>
          <t>Annex L8; Annex M5(6)</t>
        </is>
      </c>
      <c r="G52" s="22">
        <f>IF($D$12="","Check",IF($D$12&gt;=$E52,"Yes",IF($D$12&gt;=$E52-$D$13,"Near","No")))</f>
        <v/>
      </c>
      <c r="H52" s="21" t="inlineStr">
        <is>
          <t>MLC certificate, DMLC Parts I and II</t>
        </is>
      </c>
      <c r="I52" s="23" t="n"/>
      <c r="J52" s="23" t="n"/>
      <c r="K52" s="24" t="n"/>
      <c r="L52" s="23" t="n"/>
      <c r="M52" s="25" t="n"/>
      <c r="N52" s="23" t="n"/>
      <c r="O52" s="23" t="n"/>
    </row>
    <row r="53">
      <c r="A53" s="20" t="n">
        <v>31</v>
      </c>
      <c r="B53" s="21" t="inlineStr">
        <is>
          <t>500 GT + EU</t>
        </is>
      </c>
      <c r="C53" s="21" t="inlineStr">
        <is>
          <t>Inventory of Hazardous Materials (EU waters)</t>
        </is>
      </c>
      <c r="D53" s="20" t="inlineStr">
        <is>
          <t>GT + EU waters</t>
        </is>
      </c>
      <c r="E53" s="20" t="n">
        <v>500</v>
      </c>
      <c r="F53" s="21" t="inlineStr">
        <is>
          <t>Annex L13; Annex M5(7)</t>
        </is>
      </c>
      <c r="G53" s="22">
        <f>IF(OR($D$12="",$D$14=""),"Check",IF($D$14&lt;&gt;"Yes","No",IF($D$12="","Check",IF($D$12&gt;=$E53,"Yes",IF($D$12&gt;=$E53-$D$13,"Near","No")))))</f>
        <v/>
      </c>
      <c r="H53" s="21" t="inlineStr">
        <is>
          <t>IHM certificate</t>
        </is>
      </c>
      <c r="I53" s="23" t="n"/>
      <c r="J53" s="23" t="n"/>
      <c r="K53" s="24" t="n"/>
      <c r="L53" s="23" t="n"/>
      <c r="M53" s="25" t="n"/>
      <c r="N53" s="23" t="n"/>
      <c r="O53" s="23" t="n"/>
    </row>
    <row r="54">
      <c r="A54" s="20" t="n">
        <v>32</v>
      </c>
      <c r="B54" s="21" t="inlineStr">
        <is>
          <t>1000 GT</t>
        </is>
      </c>
      <c r="C54" s="21" t="inlineStr">
        <is>
          <t>Bunkers Convention insurance</t>
        </is>
      </c>
      <c r="D54" s="20" t="inlineStr">
        <is>
          <t>GT at or above</t>
        </is>
      </c>
      <c r="E54" s="20" t="n">
        <v>1000</v>
      </c>
      <c r="F54" s="21" t="inlineStr">
        <is>
          <t>Annex L6; Annex M6</t>
        </is>
      </c>
      <c r="G54" s="22">
        <f>IF($D$12="","Check",IF($D$12&gt;=$E54,"Yes",IF($D$12&gt;=$E54-$D$13,"Near","No")))</f>
        <v/>
      </c>
      <c r="H54" s="21" t="inlineStr">
        <is>
          <t>Bunkers certificate</t>
        </is>
      </c>
      <c r="I54" s="23" t="n"/>
      <c r="J54" s="23" t="n"/>
      <c r="K54" s="24" t="n"/>
      <c r="L54" s="23" t="n"/>
      <c r="M54" s="25" t="n"/>
      <c r="N54" s="23" t="n"/>
      <c r="O54" s="23" t="n"/>
    </row>
    <row r="55">
      <c r="A55" s="20" t="n">
        <v>33</v>
      </c>
      <c r="B55" s="21" t="inlineStr">
        <is>
          <t>Length</t>
        </is>
      </c>
      <c r="C55" s="21" t="inlineStr">
        <is>
          <t>Lifeboats (vessels over 85 m)</t>
        </is>
      </c>
      <c r="D55" s="20" t="inlineStr">
        <is>
          <t>LL length over</t>
        </is>
      </c>
      <c r="E55" s="20" t="n">
        <v>85</v>
      </c>
      <c r="F55" s="21" t="inlineStr">
        <is>
          <t>Part A 13.2</t>
        </is>
      </c>
      <c r="G55" s="22">
        <f>IF($D$8="",IF($D$7="","Check",IF($D$7&lt;=$E55,"No","Check")),IF($D$8&gt;$E55,"Yes","No"))</f>
        <v/>
      </c>
      <c r="H55" s="21" t="inlineStr">
        <is>
          <t>LSA arrangement with lifeboats</t>
        </is>
      </c>
      <c r="I55" s="23" t="n"/>
      <c r="J55" s="23" t="n"/>
      <c r="K55" s="24" t="n"/>
      <c r="L55" s="23" t="n"/>
      <c r="M55" s="25" t="n"/>
      <c r="N55" s="23" t="n"/>
      <c r="O55" s="23" t="n"/>
    </row>
    <row r="56">
      <c r="A56" s="26" t="n">
        <v>34</v>
      </c>
      <c r="B56" s="26" t="inlineStr">
        <is>
          <t>Flag / national</t>
        </is>
      </c>
      <c r="C56" s="26" t="n"/>
      <c r="D56" s="26" t="n"/>
      <c r="E56" s="26" t="n"/>
      <c r="F56" s="26" t="n"/>
      <c r="G56" s="26" t="n"/>
      <c r="H56" s="26" t="n"/>
      <c r="I56" s="26" t="n"/>
      <c r="J56" s="26" t="n"/>
      <c r="K56" s="26" t="n"/>
      <c r="L56" s="26" t="n"/>
      <c r="M56" s="26" t="n"/>
      <c r="N56" s="26" t="n"/>
      <c r="O56" s="26" t="n"/>
    </row>
    <row r="57">
      <c r="A57" s="26" t="n">
        <v>35</v>
      </c>
      <c r="B57" s="26" t="n"/>
      <c r="C57" s="26" t="n"/>
      <c r="D57" s="26" t="n"/>
      <c r="E57" s="26" t="n"/>
      <c r="F57" s="26" t="n"/>
      <c r="G57" s="26" t="n"/>
      <c r="H57" s="26" t="n"/>
      <c r="I57" s="26" t="n"/>
      <c r="J57" s="26" t="n"/>
      <c r="K57" s="26" t="n"/>
      <c r="L57" s="26" t="n"/>
      <c r="M57" s="26" t="n"/>
      <c r="N57" s="26" t="n"/>
      <c r="O57" s="26" t="n"/>
    </row>
    <row r="58">
      <c r="A58" s="26" t="n">
        <v>36</v>
      </c>
      <c r="B58" s="26" t="n"/>
      <c r="C58" s="26" t="n"/>
      <c r="D58" s="26" t="n"/>
      <c r="E58" s="26" t="n"/>
      <c r="F58" s="26" t="n"/>
      <c r="G58" s="26" t="n"/>
      <c r="H58" s="26" t="n"/>
      <c r="I58" s="26" t="n"/>
      <c r="J58" s="26" t="n"/>
      <c r="K58" s="26" t="n"/>
      <c r="L58" s="26" t="n"/>
      <c r="M58" s="26" t="n"/>
      <c r="N58" s="26" t="n"/>
      <c r="O58" s="26" t="n"/>
    </row>
    <row r="59">
      <c r="A59" s="26" t="n">
        <v>37</v>
      </c>
      <c r="B59" s="26" t="n"/>
      <c r="C59" s="26" t="n"/>
      <c r="D59" s="26" t="n"/>
      <c r="E59" s="26" t="n"/>
      <c r="F59" s="26" t="n"/>
      <c r="G59" s="26" t="n"/>
      <c r="H59" s="26" t="n"/>
      <c r="I59" s="26" t="n"/>
      <c r="J59" s="26" t="n"/>
      <c r="K59" s="26" t="n"/>
      <c r="L59" s="26" t="n"/>
      <c r="M59" s="26" t="n"/>
      <c r="N59" s="26" t="n"/>
      <c r="O59" s="26" t="n"/>
    </row>
    <row r="60">
      <c r="A60" s="26" t="n">
        <v>38</v>
      </c>
      <c r="B60" s="26" t="n"/>
      <c r="C60" s="26" t="n"/>
      <c r="D60" s="26" t="n"/>
      <c r="E60" s="26" t="n"/>
      <c r="F60" s="26" t="n"/>
      <c r="G60" s="26" t="n"/>
      <c r="H60" s="26" t="n"/>
      <c r="I60" s="26" t="n"/>
      <c r="J60" s="26" t="n"/>
      <c r="K60" s="26" t="n"/>
      <c r="L60" s="26" t="n"/>
      <c r="M60" s="26" t="n"/>
      <c r="N60" s="26" t="n"/>
      <c r="O60" s="26" t="n"/>
    </row>
    <row r="62" ht="20" customHeight="1">
      <c r="A62" s="7" t="inlineStr">
        <is>
          <t>Decision log</t>
        </is>
      </c>
    </row>
    <row r="63">
      <c r="A63" s="19" t="inlineStr">
        <is>
          <t>No</t>
        </is>
      </c>
      <c r="B63" s="19" t="inlineStr">
        <is>
          <t>Decision</t>
        </is>
      </c>
      <c r="C63" s="11" t="n"/>
      <c r="D63" s="19" t="inlineStr">
        <is>
          <t>Options considered</t>
        </is>
      </c>
      <c r="E63" s="10" t="n"/>
      <c r="F63" s="11" t="n"/>
      <c r="G63" s="19" t="inlineStr">
        <is>
          <t>Chosen</t>
        </is>
      </c>
      <c r="H63" s="11" t="n"/>
      <c r="I63" s="19" t="inlineStr">
        <is>
          <t>Main reasons</t>
        </is>
      </c>
      <c r="J63" s="10" t="n"/>
      <c r="K63" s="11" t="n"/>
      <c r="L63" s="19" t="inlineStr">
        <is>
          <t>Decided by</t>
        </is>
      </c>
      <c r="M63" s="19" t="inlineStr">
        <is>
          <t>Date</t>
        </is>
      </c>
      <c r="N63" s="19" t="inlineStr">
        <is>
          <t>Evidence ref</t>
        </is>
      </c>
      <c r="O63" s="19" t="inlineStr">
        <is>
          <t>Status</t>
        </is>
      </c>
    </row>
    <row r="64" ht="30" customHeight="1">
      <c r="A64" s="24" t="n">
        <v>1</v>
      </c>
      <c r="B64" s="23" t="inlineStr">
        <is>
          <t>Intended use</t>
        </is>
      </c>
      <c r="C64" s="11" t="n"/>
      <c r="D64" s="23" t="n"/>
      <c r="E64" s="10" t="n"/>
      <c r="F64" s="11" t="n"/>
      <c r="G64" s="23" t="n"/>
      <c r="H64" s="11" t="n"/>
      <c r="I64" s="23" t="n"/>
      <c r="J64" s="10" t="n"/>
      <c r="K64" s="11" t="n"/>
      <c r="L64" s="23" t="n"/>
      <c r="M64" s="25" t="n"/>
      <c r="N64" s="23" t="n"/>
      <c r="O64" s="23" t="n"/>
    </row>
    <row r="65" ht="30" customHeight="1">
      <c r="A65" s="24" t="n">
        <v>2</v>
      </c>
      <c r="B65" s="23" t="inlineStr">
        <is>
          <t>Maximum guest number</t>
        </is>
      </c>
      <c r="C65" s="11" t="n"/>
      <c r="D65" s="23" t="n"/>
      <c r="E65" s="10" t="n"/>
      <c r="F65" s="11" t="n"/>
      <c r="G65" s="23" t="n"/>
      <c r="H65" s="11" t="n"/>
      <c r="I65" s="23" t="n"/>
      <c r="J65" s="10" t="n"/>
      <c r="K65" s="11" t="n"/>
      <c r="L65" s="23" t="n"/>
      <c r="M65" s="25" t="n"/>
      <c r="N65" s="23" t="n"/>
      <c r="O65" s="23" t="n"/>
    </row>
    <row r="66" ht="30" customHeight="1">
      <c r="A66" s="24" t="n">
        <v>3</v>
      </c>
      <c r="B66" s="23" t="inlineStr">
        <is>
          <t>Code and edition</t>
        </is>
      </c>
      <c r="C66" s="11" t="n"/>
      <c r="D66" s="23" t="n"/>
      <c r="E66" s="10" t="n"/>
      <c r="F66" s="11" t="n"/>
      <c r="G66" s="23" t="n"/>
      <c r="H66" s="11" t="n"/>
      <c r="I66" s="23" t="n"/>
      <c r="J66" s="10" t="n"/>
      <c r="K66" s="11" t="n"/>
      <c r="L66" s="23" t="n"/>
      <c r="M66" s="25" t="n"/>
      <c r="N66" s="23" t="n"/>
      <c r="O66" s="23" t="n"/>
    </row>
    <row r="67" ht="30" customHeight="1">
      <c r="A67" s="24" t="n">
        <v>4</v>
      </c>
      <c r="B67" s="23" t="inlineStr">
        <is>
          <t>GT target and margin rules</t>
        </is>
      </c>
      <c r="C67" s="11" t="n"/>
      <c r="D67" s="23" t="n"/>
      <c r="E67" s="10" t="n"/>
      <c r="F67" s="11" t="n"/>
      <c r="G67" s="23" t="n"/>
      <c r="H67" s="11" t="n"/>
      <c r="I67" s="23" t="n"/>
      <c r="J67" s="10" t="n"/>
      <c r="K67" s="11" t="n"/>
      <c r="L67" s="23" t="n"/>
      <c r="M67" s="25" t="n"/>
      <c r="N67" s="23" t="n"/>
      <c r="O67" s="23" t="n"/>
    </row>
    <row r="68" ht="30" customHeight="1">
      <c r="A68" s="24" t="n">
        <v>5</v>
      </c>
      <c r="B68" s="23" t="inlineStr">
        <is>
          <t>Flag / register</t>
        </is>
      </c>
      <c r="C68" s="11" t="n"/>
      <c r="D68" s="23" t="n"/>
      <c r="E68" s="10" t="n"/>
      <c r="F68" s="11" t="n"/>
      <c r="G68" s="23" t="n"/>
      <c r="H68" s="11" t="n"/>
      <c r="I68" s="23" t="n"/>
      <c r="J68" s="10" t="n"/>
      <c r="K68" s="11" t="n"/>
      <c r="L68" s="23" t="n"/>
      <c r="M68" s="25" t="n"/>
      <c r="N68" s="23" t="n"/>
      <c r="O68" s="23" t="n"/>
    </row>
    <row r="69" ht="30" customHeight="1">
      <c r="A69" s="24" t="n">
        <v>6</v>
      </c>
      <c r="B69" s="23" t="inlineStr">
        <is>
          <t>Class society</t>
        </is>
      </c>
      <c r="C69" s="11" t="n"/>
      <c r="D69" s="23" t="n"/>
      <c r="E69" s="10" t="n"/>
      <c r="F69" s="11" t="n"/>
      <c r="G69" s="23" t="n"/>
      <c r="H69" s="11" t="n"/>
      <c r="I69" s="23" t="n"/>
      <c r="J69" s="10" t="n"/>
      <c r="K69" s="11" t="n"/>
      <c r="L69" s="23" t="n"/>
      <c r="M69" s="25" t="n"/>
      <c r="N69" s="23" t="n"/>
      <c r="O69" s="23" t="n"/>
    </row>
    <row r="70" ht="30" customHeight="1">
      <c r="A70" s="24" t="n">
        <v>7</v>
      </c>
      <c r="B70" s="23" t="inlineStr">
        <is>
          <t>Class notation</t>
        </is>
      </c>
      <c r="C70" s="11" t="n"/>
      <c r="D70" s="23" t="n"/>
      <c r="E70" s="10" t="n"/>
      <c r="F70" s="11" t="n"/>
      <c r="G70" s="23" t="n"/>
      <c r="H70" s="11" t="n"/>
      <c r="I70" s="23" t="n"/>
      <c r="J70" s="10" t="n"/>
      <c r="K70" s="11" t="n"/>
      <c r="L70" s="23" t="n"/>
      <c r="M70" s="25" t="n"/>
      <c r="N70" s="23" t="n"/>
      <c r="O70" s="23" t="n"/>
    </row>
    <row r="71" ht="30" customHeight="1">
      <c r="A71" s="24" t="n">
        <v>8</v>
      </c>
      <c r="B71" s="23" t="inlineStr">
        <is>
          <t>RO split and approval routes</t>
        </is>
      </c>
      <c r="C71" s="11" t="n"/>
      <c r="D71" s="23" t="n"/>
      <c r="E71" s="10" t="n"/>
      <c r="F71" s="11" t="n"/>
      <c r="G71" s="23" t="n"/>
      <c r="H71" s="11" t="n"/>
      <c r="I71" s="23" t="n"/>
      <c r="J71" s="10" t="n"/>
      <c r="K71" s="11" t="n"/>
      <c r="L71" s="23" t="n"/>
      <c r="M71" s="25" t="n"/>
      <c r="N71" s="23" t="n"/>
      <c r="O71" s="23" t="n"/>
    </row>
  </sheetData>
  <mergeCells count="87">
    <mergeCell ref="D11:F11"/>
    <mergeCell ref="H10:I10"/>
    <mergeCell ref="G71:H71"/>
    <mergeCell ref="D66:F66"/>
    <mergeCell ref="H9:I9"/>
    <mergeCell ref="A3:O3"/>
    <mergeCell ref="B12:C12"/>
    <mergeCell ref="B67:C67"/>
    <mergeCell ref="D12:F12"/>
    <mergeCell ref="A5:O5"/>
    <mergeCell ref="D9:F9"/>
    <mergeCell ref="B14:C14"/>
    <mergeCell ref="G66:H66"/>
    <mergeCell ref="B13:C13"/>
    <mergeCell ref="B69:C69"/>
    <mergeCell ref="I63:K63"/>
    <mergeCell ref="D14:F14"/>
    <mergeCell ref="G68:H68"/>
    <mergeCell ref="J9:M9"/>
    <mergeCell ref="I65:K65"/>
    <mergeCell ref="H13:I13"/>
    <mergeCell ref="B64:C64"/>
    <mergeCell ref="B63:C63"/>
    <mergeCell ref="B16:C16"/>
    <mergeCell ref="G67:H67"/>
    <mergeCell ref="D17:F17"/>
    <mergeCell ref="B66:C66"/>
    <mergeCell ref="B18:C18"/>
    <mergeCell ref="G70:H70"/>
    <mergeCell ref="A2:O2"/>
    <mergeCell ref="B11:C11"/>
    <mergeCell ref="J8:M8"/>
    <mergeCell ref="I64:K64"/>
    <mergeCell ref="D68:F68"/>
    <mergeCell ref="A62:O62"/>
    <mergeCell ref="J10:M10"/>
    <mergeCell ref="H11:I11"/>
    <mergeCell ref="D67:F67"/>
    <mergeCell ref="G65:H65"/>
    <mergeCell ref="D69:F69"/>
    <mergeCell ref="B6:C6"/>
    <mergeCell ref="H12:I12"/>
    <mergeCell ref="B15:C15"/>
    <mergeCell ref="J11:M11"/>
    <mergeCell ref="H14:I14"/>
    <mergeCell ref="B7:C7"/>
    <mergeCell ref="I66:K66"/>
    <mergeCell ref="J12:M12"/>
    <mergeCell ref="D7:F7"/>
    <mergeCell ref="B71:C71"/>
    <mergeCell ref="D16:F16"/>
    <mergeCell ref="I68:K68"/>
    <mergeCell ref="I67:K67"/>
    <mergeCell ref="D71:F71"/>
    <mergeCell ref="D18:F18"/>
    <mergeCell ref="B17:C17"/>
    <mergeCell ref="G69:H69"/>
    <mergeCell ref="D8:F8"/>
    <mergeCell ref="B19:C19"/>
    <mergeCell ref="B9:C9"/>
    <mergeCell ref="G64:H64"/>
    <mergeCell ref="G63:H63"/>
    <mergeCell ref="I70:K70"/>
    <mergeCell ref="D6:F6"/>
    <mergeCell ref="D13:F13"/>
    <mergeCell ref="I71:K71"/>
    <mergeCell ref="D70:F70"/>
    <mergeCell ref="A21:O21"/>
    <mergeCell ref="B70:C70"/>
    <mergeCell ref="H6:I6"/>
    <mergeCell ref="J14:M14"/>
    <mergeCell ref="B8:C8"/>
    <mergeCell ref="D15:F15"/>
    <mergeCell ref="D64:F64"/>
    <mergeCell ref="J13:M13"/>
    <mergeCell ref="H7:I7"/>
    <mergeCell ref="B10:C10"/>
    <mergeCell ref="I69:K69"/>
    <mergeCell ref="J6:M6"/>
    <mergeCell ref="B65:C65"/>
    <mergeCell ref="D63:F63"/>
    <mergeCell ref="D10:F10"/>
    <mergeCell ref="D19:F19"/>
    <mergeCell ref="B68:C68"/>
    <mergeCell ref="D65:F65"/>
    <mergeCell ref="H8:I8"/>
    <mergeCell ref="J7:M7"/>
  </mergeCells>
  <conditionalFormatting sqref="J6">
    <cfRule type="expression" priority="1" dxfId="0">
      <formula>OR(ISNUMBER(SEARCH("NEAR",J6)),ISNUMBER(SEARCH("OPEN",J6)),ISNUMBER(SEARCH("OVER",J6)),ISNUMBER(SEARCH("Check",J6)))</formula>
    </cfRule>
  </conditionalFormatting>
  <conditionalFormatting sqref="J7">
    <cfRule type="expression" priority="2" dxfId="0">
      <formula>OR(ISNUMBER(SEARCH("NEAR",J7)),ISNUMBER(SEARCH("OPEN",J7)),ISNUMBER(SEARCH("OVER",J7)),ISNUMBER(SEARCH("Check",J7)))</formula>
    </cfRule>
  </conditionalFormatting>
  <conditionalFormatting sqref="J8">
    <cfRule type="expression" priority="3" dxfId="0">
      <formula>OR(ISNUMBER(SEARCH("NEAR",J8)),ISNUMBER(SEARCH("OPEN",J8)),ISNUMBER(SEARCH("OVER",J8)),ISNUMBER(SEARCH("Check",J8)))</formula>
    </cfRule>
  </conditionalFormatting>
  <conditionalFormatting sqref="J9">
    <cfRule type="expression" priority="4" dxfId="0">
      <formula>OR(ISNUMBER(SEARCH("NEAR",J9)),ISNUMBER(SEARCH("OPEN",J9)),ISNUMBER(SEARCH("OVER",J9)),ISNUMBER(SEARCH("Check",J9)))</formula>
    </cfRule>
  </conditionalFormatting>
  <conditionalFormatting sqref="J10">
    <cfRule type="expression" priority="5" dxfId="0">
      <formula>OR(ISNUMBER(SEARCH("NEAR",J10)),ISNUMBER(SEARCH("OPEN",J10)),ISNUMBER(SEARCH("OVER",J10)),ISNUMBER(SEARCH("Check",J10)))</formula>
    </cfRule>
  </conditionalFormatting>
  <conditionalFormatting sqref="J11">
    <cfRule type="expression" priority="6" dxfId="0">
      <formula>OR(ISNUMBER(SEARCH("NEAR",J11)),ISNUMBER(SEARCH("OPEN",J11)),ISNUMBER(SEARCH("OVER",J11)),ISNUMBER(SEARCH("Check",J11)))</formula>
    </cfRule>
  </conditionalFormatting>
  <conditionalFormatting sqref="J12">
    <cfRule type="expression" priority="7" dxfId="0">
      <formula>OR(ISNUMBER(SEARCH("NEAR",J12)),ISNUMBER(SEARCH("OPEN",J12)),ISNUMBER(SEARCH("OVER",J12)),ISNUMBER(SEARCH("Check",J12)))</formula>
    </cfRule>
  </conditionalFormatting>
  <conditionalFormatting sqref="J13">
    <cfRule type="expression" priority="8" dxfId="0">
      <formula>OR(ISNUMBER(SEARCH("NEAR",J13)),ISNUMBER(SEARCH("OPEN",J13)),ISNUMBER(SEARCH("OVER",J13)),ISNUMBER(SEARCH("Check",J13)))</formula>
    </cfRule>
  </conditionalFormatting>
  <conditionalFormatting sqref="J14">
    <cfRule type="expression" priority="9" dxfId="0">
      <formula>OR(ISNUMBER(SEARCH("NEAR",J14)),ISNUMBER(SEARCH("OPEN",J14)),ISNUMBER(SEARCH("OVER",J14)),ISNUMBER(SEARCH("Check",J14)))</formula>
    </cfRule>
  </conditionalFormatting>
  <conditionalFormatting sqref="G23:G55">
    <cfRule type="cellIs" priority="10" operator="equal" dxfId="1">
      <formula>"Yes"</formula>
    </cfRule>
    <cfRule type="cellIs" priority="11" operator="equal" dxfId="2">
      <formula>"Near"</formula>
    </cfRule>
    <cfRule type="cellIs" priority="12" operator="equal" dxfId="3">
      <formula>"No"</formula>
    </cfRule>
    <cfRule type="cellIs" priority="13" operator="equal" dxfId="4">
      <formula>"Check"</formula>
    </cfRule>
    <cfRule type="cellIs" priority="14" operator="equal" dxfId="4">
      <formula>"Voluntary"</formula>
    </cfRule>
  </conditionalFormatting>
  <conditionalFormatting sqref="A23:F55">
    <cfRule type="expression" priority="15" dxfId="5">
      <formula>$G23="No"</formula>
    </cfRule>
  </conditionalFormatting>
  <conditionalFormatting sqref="H23:O55">
    <cfRule type="expression" priority="16" dxfId="5">
      <formula>$G23="No"</formula>
    </cfRule>
  </conditionalFormatting>
  <dataValidations count="5">
    <dataValidation sqref="D6" showDropDown="0" showInputMessage="0" showErrorMessage="0" allowBlank="1" type="list">
      <formula1>"Private,Charter,Both"</formula1>
    </dataValidation>
    <dataValidation sqref="D14 D19" showDropDown="0" showInputMessage="0" showErrorMessage="0" allowBlank="1" type="list">
      <formula1>"Yes,No"</formula1>
    </dataValidation>
    <dataValidation sqref="N23:N75" showDropDown="0" showInputMessage="0" showErrorMessage="0" allowBlank="1" type="list">
      <formula1>"Open,Confirm in writing,Confirmed,Not applicable,Done"</formula1>
    </dataValidation>
    <dataValidation sqref="K23:K75" showDropDown="0" showInputMessage="0" showErrorMessage="0" allowBlank="1" type="list">
      <formula1>"Yes,No,Partly,Confirm"</formula1>
    </dataValidation>
    <dataValidation sqref="O64 O65 O66 O67 O68 O69 O70 O71" showDropDown="0" showInputMessage="0" showErrorMessage="0" allowBlank="1" type="list">
      <formula1>"Open,Proposed,Decided,Confirmed in writing"</formula1>
    </dataValidation>
  </dataValidations>
  <pageMargins left="0.75" right="0.75" top="1" bottom="1" header="0.5" footer="0.5"/>
  <pageSetup orientation="landscape" paperSize="8"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O71"/>
  <sheetViews>
    <sheetView workbookViewId="0">
      <pane xSplit="3" ySplit="22" topLeftCell="D23"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46" customWidth="1" min="3" max="3"/>
    <col width="12" customWidth="1" min="4" max="4"/>
    <col width="10" customWidth="1" min="5" max="5"/>
    <col width="26" customWidth="1" min="6" max="6"/>
    <col width="10" customWidth="1" min="7" max="7"/>
    <col width="40" customWidth="1" min="8" max="8"/>
    <col width="26" customWidth="1" min="9" max="9"/>
    <col width="22" customWidth="1" min="10" max="10"/>
    <col width="12" customWidth="1" min="11" max="11"/>
    <col width="20" customWidth="1" min="12" max="12"/>
    <col width="13" customWidth="1" min="13" max="13"/>
    <col width="16" customWidth="1" min="14" max="14"/>
    <col width="44" customWidth="1" min="15" max="15"/>
  </cols>
  <sheetData>
    <row r="1" ht="30" customHeight="1">
      <c r="O1" s="1" t="inlineStr">
        <is>
          <t>TPL-SPM-T3  |  project2-me.com</t>
        </is>
      </c>
    </row>
    <row r="2" ht="26" customHeight="1">
      <c r="A2" s="2" t="inlineStr">
        <is>
          <t>T3 Regulatory Applicability Matrix</t>
        </is>
      </c>
      <c r="B2" s="3" t="n"/>
      <c r="C2" s="3" t="n"/>
      <c r="D2" s="3" t="n"/>
      <c r="E2" s="3" t="n"/>
      <c r="F2" s="3" t="n"/>
      <c r="G2" s="3" t="n"/>
      <c r="H2" s="3" t="n"/>
      <c r="I2" s="3" t="n"/>
      <c r="J2" s="3" t="n"/>
      <c r="K2" s="3" t="n"/>
      <c r="L2" s="3" t="n"/>
      <c r="M2" s="3" t="n"/>
      <c r="N2" s="3" t="n"/>
      <c r="O2" s="3" t="n"/>
    </row>
    <row r="3" ht="44" customHeight="1">
      <c r="A3" s="4" t="inlineStr">
        <is>
          <t>Superyacht Project Management | Free PM Templates &amp; Documents for Yacht and Shipyard Projects   |   Illustrative project: Project YP-48 is fictional. Its parameters are chosen from publicly reported industry ranges so the numbers are realistic, but no real yard, owner or yacht is described.</t>
        </is>
      </c>
    </row>
    <row r="5" ht="20" customHeight="1">
      <c r="A5" s="7" t="inlineStr">
        <is>
          <t>Project inputs</t>
        </is>
      </c>
    </row>
    <row r="6">
      <c r="B6" s="8" t="inlineStr">
        <is>
          <t>Intended use (Private / Charter / Both)</t>
        </is>
      </c>
      <c r="D6" s="9" t="inlineStr">
        <is>
          <t>Both</t>
        </is>
      </c>
      <c r="E6" s="10" t="n"/>
      <c r="F6" s="11" t="n"/>
      <c r="H6" s="12" t="inlineStr">
        <is>
          <t>24 m load line length test</t>
        </is>
      </c>
      <c r="J6" s="13">
        <f>IF($D$8&lt;&gt;"",IF($D$8&gt;=24,"Yes","No"),IF($D$7="","Check",IF($D$7&gt;=30,"Assumed yes (confirm LL length)","Check LL length")))</f>
        <v/>
      </c>
      <c r="N6" s="14" t="inlineStr">
        <is>
          <t>Rows Yes</t>
        </is>
      </c>
      <c r="O6" s="13">
        <f>COUNTIF(G23:G60,"Yes")</f>
        <v/>
      </c>
    </row>
    <row r="7">
      <c r="B7" s="8" t="inlineStr">
        <is>
          <t>Length overall (m)</t>
        </is>
      </c>
      <c r="D7" s="15" t="n">
        <v>48</v>
      </c>
      <c r="E7" s="10" t="n"/>
      <c r="F7" s="11" t="n"/>
      <c r="H7" s="12" t="inlineStr">
        <is>
          <t>Code part</t>
        </is>
      </c>
      <c r="J7" s="13">
        <f>IF(OR($D$6="",$D$9="",LEFT($J$6,5)="Check"),"Check inputs",IF($J$6="No","Below Part A scope: check the flag's code for smaller vessels",IF($D$9&gt;36,"Outside REG Yacht Code: passenger ship rules",IF($D$9&gt;12,"Part B",IF($D$6="Private","Code voluntary (private use)","Part A")))))</f>
        <v/>
      </c>
      <c r="N7" s="14" t="inlineStr">
        <is>
          <t>Rows Near</t>
        </is>
      </c>
      <c r="O7" s="13">
        <f>COUNTIF(G23:G60,"Near")</f>
        <v/>
      </c>
    </row>
    <row r="8">
      <c r="B8" s="8" t="inlineStr">
        <is>
          <t>Load line length (m)</t>
        </is>
      </c>
      <c r="D8" s="15" t="n"/>
      <c r="E8" s="10" t="n"/>
      <c r="F8" s="11" t="n"/>
      <c r="H8" s="12" t="inlineStr">
        <is>
          <t>Code edition</t>
        </is>
      </c>
      <c r="J8" s="13">
        <f>IF($D$15="","Check contract date",IF($D$15&gt;=DATE(2024,7,1),"July 2024 edition in full","Check 1.6: earlier edition may apply"))</f>
        <v/>
      </c>
      <c r="N8" s="14" t="inlineStr">
        <is>
          <t>Rows Check</t>
        </is>
      </c>
      <c r="O8" s="13">
        <f>COUNTIF(G23:G60,"Check")</f>
        <v/>
      </c>
    </row>
    <row r="9">
      <c r="B9" s="8" t="inlineStr">
        <is>
          <t>Maximum passengers (guests, as the code defines them)</t>
        </is>
      </c>
      <c r="D9" s="16" t="n">
        <v>12</v>
      </c>
      <c r="E9" s="10" t="n"/>
      <c r="F9" s="11" t="n"/>
      <c r="H9" s="12" t="inlineStr">
        <is>
          <t>Margin: target to 500 GT</t>
        </is>
      </c>
      <c r="J9" s="17">
        <f>IF($D$11="","",500-$D$11)</f>
        <v/>
      </c>
      <c r="N9" s="14" t="inlineStr">
        <is>
          <t>Yes/Near rows without status</t>
        </is>
      </c>
      <c r="O9" s="13">
        <f>COUNTIFS(G23:G60,"Yes",N23:N60,"")+COUNTIFS(G23:G60,"Near",N23:N60,"")</f>
        <v/>
      </c>
    </row>
    <row r="10">
      <c r="B10" s="8" t="inlineStr">
        <is>
          <t>Crew (planning figure)</t>
        </is>
      </c>
      <c r="D10" s="16" t="n"/>
      <c r="E10" s="10" t="n"/>
      <c r="F10" s="11" t="n"/>
      <c r="H10" s="12" t="inlineStr">
        <is>
          <t>Margin: estimate to target</t>
        </is>
      </c>
      <c r="J10" s="17">
        <f>IF(OR($D$12="",$D$11=""),"",$D$11-$D$12)</f>
        <v/>
      </c>
    </row>
    <row r="11">
      <c r="B11" s="8" t="inlineStr">
        <is>
          <t>Gross tonnage target</t>
        </is>
      </c>
      <c r="D11" s="15" t="n">
        <v>499</v>
      </c>
      <c r="E11" s="10" t="n"/>
      <c r="F11" s="11" t="n"/>
      <c r="H11" s="12" t="inlineStr">
        <is>
          <t>Margin: estimate to 500 GT</t>
        </is>
      </c>
      <c r="J11" s="17">
        <f>IF($D$12="","",500-$D$12)</f>
        <v/>
      </c>
    </row>
    <row r="12">
      <c r="B12" s="8" t="inlineStr">
        <is>
          <t>Gross tonnage, current estimate</t>
        </is>
      </c>
      <c r="D12" s="15" t="n">
        <v>488</v>
      </c>
      <c r="E12" s="10" t="n"/>
      <c r="F12" s="11" t="n"/>
      <c r="H12" s="12" t="inlineStr">
        <is>
          <t>Highest line crossed</t>
        </is>
      </c>
      <c r="J12" s="13">
        <f>IF($D$12="","",IF($D$12&gt;=1000,"1000 GT",IF($D$12&gt;=500,"500 GT",IF($D$12&gt;=400,"400 GT",IF($D$12&gt;=300,"300 GT",IF($D$12&gt;=200,"200 GT",IF($D$12&gt;=100,"100 GT","none")))))))</f>
        <v/>
      </c>
    </row>
    <row r="13">
      <c r="B13" s="8" t="inlineStr">
        <is>
          <t>'Near' margin (GT)</t>
        </is>
      </c>
      <c r="D13" s="15" t="n">
        <v>15</v>
      </c>
      <c r="E13" s="10" t="n"/>
      <c r="F13" s="11" t="n"/>
      <c r="H13" s="12" t="inlineStr">
        <is>
          <t>500 GT status</t>
        </is>
      </c>
      <c r="J13" s="13">
        <f>IF($D$12="","",IF($D$12&gt;=500,"OVER 500 GT",IF($D$12&gt;=500-$D$13,"NEAR 500 GT","Clear")))</f>
        <v/>
      </c>
    </row>
    <row r="14">
      <c r="B14" s="8" t="inlineStr">
        <is>
          <t>Operates in EU waters? (Yes / No)</t>
        </is>
      </c>
      <c r="D14" s="9" t="inlineStr">
        <is>
          <t>Yes</t>
        </is>
      </c>
      <c r="E14" s="10" t="n"/>
      <c r="F14" s="11" t="n"/>
      <c r="H14" s="12" t="inlineStr">
        <is>
          <t>RO split</t>
        </is>
      </c>
      <c r="J14" s="13">
        <f>IF($D$19="Yes","Confirmed in writing","OPEN: confirm with the flag")</f>
        <v/>
      </c>
    </row>
    <row r="15">
      <c r="B15" s="8" t="inlineStr">
        <is>
          <t>Building contract date</t>
        </is>
      </c>
      <c r="D15" s="18" t="n">
        <v>46391</v>
      </c>
      <c r="E15" s="10" t="n"/>
      <c r="F15" s="11" t="n"/>
    </row>
    <row r="16" ht="30" customHeight="1">
      <c r="B16" s="8" t="inlineStr">
        <is>
          <t>Flag / register</t>
        </is>
      </c>
      <c r="D16" s="9" t="inlineStr">
        <is>
          <t>Cayman Islands (CISR), REG Category 1</t>
        </is>
      </c>
      <c r="E16" s="10" t="n"/>
      <c r="F16" s="11" t="n"/>
    </row>
    <row r="17" ht="30" customHeight="1">
      <c r="B17" s="8" t="inlineStr">
        <is>
          <t>Class society</t>
        </is>
      </c>
      <c r="D17" s="9" t="inlineStr">
        <is>
          <t>Lloyd's Register (SSC Rules)</t>
        </is>
      </c>
      <c r="E17" s="10" t="n"/>
      <c r="F17" s="11" t="n"/>
    </row>
    <row r="18" ht="30" customHeight="1">
      <c r="B18" s="8" t="inlineStr">
        <is>
          <t>Class notation (as confirmed by the society)</t>
        </is>
      </c>
      <c r="D18" s="9" t="inlineStr">
        <is>
          <t>✠100A1 SSC Yacht Mono G6, ✠LMC, UMS (from July 2020 SSC text; LR to confirm against July 2026 edition)</t>
        </is>
      </c>
      <c r="E18" s="10" t="n"/>
      <c r="F18" s="11" t="n"/>
    </row>
    <row r="19">
      <c r="B19" s="8" t="inlineStr">
        <is>
          <t>RO split confirmed in writing by the flag? (Yes / No)</t>
        </is>
      </c>
      <c r="D19" s="9" t="inlineStr">
        <is>
          <t>No</t>
        </is>
      </c>
      <c r="E19" s="10" t="n"/>
      <c r="F19" s="11" t="n"/>
    </row>
    <row r="21" ht="20" customHeight="1">
      <c r="A21" s="7" t="inlineStr">
        <is>
          <t>Applicability matrix</t>
        </is>
      </c>
    </row>
    <row r="22" ht="32" customHeight="1">
      <c r="A22" s="19" t="inlineStr">
        <is>
          <t>No</t>
        </is>
      </c>
      <c r="B22" s="19" t="inlineStr">
        <is>
          <t>Group</t>
        </is>
      </c>
      <c r="C22" s="19" t="inlineStr">
        <is>
          <t>Requirement</t>
        </is>
      </c>
      <c r="D22" s="19" t="inlineStr">
        <is>
          <t>Basis</t>
        </is>
      </c>
      <c r="E22" s="19" t="inlineStr">
        <is>
          <t>Threshold</t>
        </is>
      </c>
      <c r="F22" s="19" t="inlineStr">
        <is>
          <t>Reference (REG Yacht Code, July 2024 edition)</t>
        </is>
      </c>
      <c r="G22" s="19" t="inlineStr">
        <is>
          <t>Applies?</t>
        </is>
      </c>
      <c r="H22" s="19" t="inlineStr">
        <is>
          <t>Certificate / output</t>
        </is>
      </c>
      <c r="I22" s="19" t="inlineStr">
        <is>
          <t>Plan approval or survey by</t>
        </is>
      </c>
      <c r="J22" s="19" t="inlineStr">
        <is>
          <t>Issued by</t>
        </is>
      </c>
      <c r="K22" s="19" t="inlineStr">
        <is>
          <t>Delegated to RO?</t>
        </is>
      </c>
      <c r="L22" s="19" t="inlineStr">
        <is>
          <t>Owner-side responsible</t>
        </is>
      </c>
      <c r="M22" s="19" t="inlineStr">
        <is>
          <t>Confirmed on</t>
        </is>
      </c>
      <c r="N22" s="19" t="inlineStr">
        <is>
          <t>Status</t>
        </is>
      </c>
      <c r="O22" s="19" t="inlineStr">
        <is>
          <t>Notes</t>
        </is>
      </c>
    </row>
    <row r="23">
      <c r="A23" s="20" t="n">
        <v>1</v>
      </c>
      <c r="B23" s="21" t="inlineStr">
        <is>
          <t>Scope</t>
        </is>
      </c>
      <c r="C23" s="21" t="inlineStr">
        <is>
          <t>REG Yacht Code Part A applies</t>
        </is>
      </c>
      <c r="D23" s="20" t="inlineStr">
        <is>
          <t>Use, LL, pax</t>
        </is>
      </c>
      <c r="E23" s="20" t="n"/>
      <c r="F23" s="21" t="inlineStr">
        <is>
          <t>Part A 1.2</t>
        </is>
      </c>
      <c r="G23" s="22">
        <f>IF(OR($D$6="",$D$9="",LEFT($J$6,5)="Check"),"Check",IF(AND($D$6&lt;&gt;"Private",$J$6&lt;&gt;"No",$D$9&lt;=12),"Yes",IF(AND($D$6="Private",$J$6&lt;&gt;"No",$D$9&lt;=12),"Voluntary","No")))</f>
        <v/>
      </c>
      <c r="H23" s="21" t="inlineStr">
        <is>
          <t>REG Yacht Code Certificate</t>
        </is>
      </c>
      <c r="I23" s="23" t="inlineStr">
        <is>
          <t>CISR surveyors (code compliance)</t>
        </is>
      </c>
      <c r="J23" s="23" t="inlineStr">
        <is>
          <t>CISR</t>
        </is>
      </c>
      <c r="K23" s="24" t="inlineStr">
        <is>
          <t>Confirm</t>
        </is>
      </c>
      <c r="L23" s="23" t="inlineStr">
        <is>
          <t>Owner's rep</t>
        </is>
      </c>
      <c r="M23" s="25" t="n"/>
      <c r="N23" s="23" t="inlineStr">
        <is>
          <t>Confirm in writing</t>
        </is>
      </c>
      <c r="O23" s="23" t="inlineStr">
        <is>
          <t>Charter use: Part A applies by law</t>
        </is>
      </c>
    </row>
    <row r="24">
      <c r="A24" s="20" t="n">
        <v>2</v>
      </c>
      <c r="B24" s="21" t="inlineStr">
        <is>
          <t>Scope</t>
        </is>
      </c>
      <c r="C24" s="21" t="inlineStr">
        <is>
          <t>REG Yacht Code Part B applies instead (13 to 36 passengers)</t>
        </is>
      </c>
      <c r="D24" s="20" t="inlineStr">
        <is>
          <t>Passengers</t>
        </is>
      </c>
      <c r="E24" s="20" t="n">
        <v>12</v>
      </c>
      <c r="F24" s="21" t="inlineStr">
        <is>
          <t>Part B 1.2</t>
        </is>
      </c>
      <c r="G24" s="22">
        <f>IF($D$9="","Check",IF(AND($D$9&gt;12,$D$9&lt;=36),"Yes","No"))</f>
        <v/>
      </c>
      <c r="H24" s="21" t="inlineStr">
        <is>
          <t>Passenger (Yacht) Ship Safety Certificate and Form P</t>
        </is>
      </c>
      <c r="I24" s="23" t="n"/>
      <c r="J24" s="23" t="n"/>
      <c r="K24" s="24" t="n"/>
      <c r="L24" s="23" t="n"/>
      <c r="M24" s="25" t="n"/>
      <c r="N24" s="23" t="inlineStr">
        <is>
          <t>Not applicable</t>
        </is>
      </c>
      <c r="O24" s="23" t="inlineStr">
        <is>
          <t>12 guests. A 13th guest moves the yacht to Part B</t>
        </is>
      </c>
    </row>
    <row r="25">
      <c r="A25" s="20" t="n">
        <v>3</v>
      </c>
      <c r="B25" s="21" t="inlineStr">
        <is>
          <t>All Part A</t>
        </is>
      </c>
      <c r="C25" s="21" t="inlineStr">
        <is>
          <t>Registry</t>
        </is>
      </c>
      <c r="D25" s="20" t="inlineStr">
        <is>
          <t>All</t>
        </is>
      </c>
      <c r="E25" s="20" t="n"/>
      <c r="F25" s="21" t="inlineStr">
        <is>
          <t>Annex M2(1)</t>
        </is>
      </c>
      <c r="G25" s="22">
        <f>"Yes"</f>
        <v/>
      </c>
      <c r="H25" s="21" t="inlineStr">
        <is>
          <t>Certificate of registry</t>
        </is>
      </c>
      <c r="I25" s="23" t="n"/>
      <c r="J25" s="23" t="inlineStr">
        <is>
          <t>CISR</t>
        </is>
      </c>
      <c r="K25" s="24" t="inlineStr">
        <is>
          <t>No</t>
        </is>
      </c>
      <c r="L25" s="23" t="inlineStr">
        <is>
          <t>Owner</t>
        </is>
      </c>
      <c r="M25" s="25" t="n"/>
      <c r="N25" s="23" t="inlineStr">
        <is>
          <t>Open</t>
        </is>
      </c>
      <c r="O25" s="23" t="inlineStr">
        <is>
          <t>Registration before delivery; ownership documents from the Owner's side</t>
        </is>
      </c>
    </row>
    <row r="26">
      <c r="A26" s="20" t="n">
        <v>4</v>
      </c>
      <c r="B26" s="21" t="inlineStr">
        <is>
          <t>All Part A</t>
        </is>
      </c>
      <c r="C26" s="21" t="inlineStr">
        <is>
          <t>Tonnage measurement</t>
        </is>
      </c>
      <c r="D26" s="20" t="inlineStr">
        <is>
          <t>All</t>
        </is>
      </c>
      <c r="E26" s="20" t="n"/>
      <c r="F26" s="21" t="inlineStr">
        <is>
          <t>Annex M2(2)</t>
        </is>
      </c>
      <c r="G26" s="22">
        <f>"Yes"</f>
        <v/>
      </c>
      <c r="H26" s="21" t="inlineStr">
        <is>
          <t>International Tonnage Certificate</t>
        </is>
      </c>
      <c r="I26" s="23" t="inlineStr">
        <is>
          <t>Surveyor per flag arrangement</t>
        </is>
      </c>
      <c r="J26" s="23" t="inlineStr">
        <is>
          <t>CISR or RO</t>
        </is>
      </c>
      <c r="K26" s="24" t="inlineStr">
        <is>
          <t>Confirm</t>
        </is>
      </c>
      <c r="L26" s="23" t="inlineStr">
        <is>
          <t>Owner's rep</t>
        </is>
      </c>
      <c r="M26" s="25" t="n"/>
      <c r="N26" s="23" t="inlineStr">
        <is>
          <t>Confirm in writing</t>
        </is>
      </c>
      <c r="O26" s="23" t="n"/>
    </row>
    <row r="27">
      <c r="A27" s="20" t="n">
        <v>5</v>
      </c>
      <c r="B27" s="21" t="inlineStr">
        <is>
          <t>All Part A</t>
        </is>
      </c>
      <c r="C27" s="21" t="inlineStr">
        <is>
          <t>Classification by an RO, built to RO requirements</t>
        </is>
      </c>
      <c r="D27" s="20" t="inlineStr">
        <is>
          <t>All</t>
        </is>
      </c>
      <c r="E27" s="20" t="n"/>
      <c r="F27" s="21" t="inlineStr">
        <is>
          <t>Part A Ch 4; Annex M2(4)</t>
        </is>
      </c>
      <c r="G27" s="22">
        <f>"Yes"</f>
        <v/>
      </c>
      <c r="H27" s="21" t="inlineStr">
        <is>
          <t>Certificate of Classification</t>
        </is>
      </c>
      <c r="I27" s="23" t="inlineStr">
        <is>
          <t>LR (class)</t>
        </is>
      </c>
      <c r="J27" s="23" t="inlineStr">
        <is>
          <t>LR</t>
        </is>
      </c>
      <c r="K27" s="24" t="inlineStr">
        <is>
          <t>n/a</t>
        </is>
      </c>
      <c r="L27" s="23" t="inlineStr">
        <is>
          <t>Owner's rep</t>
        </is>
      </c>
      <c r="M27" s="25" t="n"/>
      <c r="N27" s="23" t="inlineStr">
        <is>
          <t>Confirmed</t>
        </is>
      </c>
      <c r="O27" s="23" t="inlineStr">
        <is>
          <t>Class named in the contract; notation to be confirmed in writing by LR</t>
        </is>
      </c>
    </row>
    <row r="28">
      <c r="A28" s="20" t="n">
        <v>6</v>
      </c>
      <c r="B28" s="21" t="inlineStr">
        <is>
          <t>All Part A</t>
        </is>
      </c>
      <c r="C28" s="21" t="inlineStr">
        <is>
          <t>Load line assignment</t>
        </is>
      </c>
      <c r="D28" s="20" t="inlineStr">
        <is>
          <t>All</t>
        </is>
      </c>
      <c r="E28" s="20" t="n"/>
      <c r="F28" s="21" t="inlineStr">
        <is>
          <t>Part A Ch 12; Annex M2(5)(6)</t>
        </is>
      </c>
      <c r="G28" s="22">
        <f>"Yes"</f>
        <v/>
      </c>
      <c r="H28" s="21" t="inlineStr">
        <is>
          <t>International Load Line Certificate and conditions of assignment</t>
        </is>
      </c>
      <c r="I28" s="23" t="inlineStr">
        <is>
          <t>RO if delegated</t>
        </is>
      </c>
      <c r="J28" s="23" t="inlineStr">
        <is>
          <t>CISR or LR as RO</t>
        </is>
      </c>
      <c r="K28" s="24" t="inlineStr">
        <is>
          <t>Confirm</t>
        </is>
      </c>
      <c r="L28" s="23" t="inlineStr">
        <is>
          <t>Owner's rep</t>
        </is>
      </c>
      <c r="M28" s="25" t="n"/>
      <c r="N28" s="23" t="inlineStr">
        <is>
          <t>Confirm in writing</t>
        </is>
      </c>
      <c r="O28" s="23" t="inlineStr">
        <is>
          <t>Load line is a typical delegated item; check the RO agreement</t>
        </is>
      </c>
    </row>
    <row r="29">
      <c r="A29" s="20" t="n">
        <v>7</v>
      </c>
      <c r="B29" s="21" t="inlineStr">
        <is>
          <t>All Part A</t>
        </is>
      </c>
      <c r="C29" s="21" t="inlineStr">
        <is>
          <t>Stability: inclining in presence of the Administration</t>
        </is>
      </c>
      <c r="D29" s="20" t="inlineStr">
        <is>
          <t>All</t>
        </is>
      </c>
      <c r="E29" s="20" t="n"/>
      <c r="F29" s="21" t="inlineStr">
        <is>
          <t>Part A 11.9, 11.10</t>
        </is>
      </c>
      <c r="G29" s="22">
        <f>"Yes"</f>
        <v/>
      </c>
      <c r="H29" s="21" t="inlineStr">
        <is>
          <t>Approved inclining report and stability information</t>
        </is>
      </c>
      <c r="I29" s="23" t="inlineStr">
        <is>
          <t>Administration present at inclining</t>
        </is>
      </c>
      <c r="J29" s="23" t="inlineStr">
        <is>
          <t>CISR</t>
        </is>
      </c>
      <c r="K29" s="24" t="inlineStr">
        <is>
          <t>Confirm</t>
        </is>
      </c>
      <c r="L29" s="23" t="inlineStr">
        <is>
          <t>Owner's rep + NA</t>
        </is>
      </c>
      <c r="M29" s="25" t="n"/>
      <c r="N29" s="23" t="inlineStr">
        <is>
          <t>Open</t>
        </is>
      </c>
      <c r="O29" s="23" t="inlineStr">
        <is>
          <t>LR 'Yacht' notation also needs stability shown to meet flag requirements</t>
        </is>
      </c>
    </row>
    <row r="30">
      <c r="A30" s="20" t="n">
        <v>8</v>
      </c>
      <c r="B30" s="21" t="inlineStr">
        <is>
          <t>All Part A</t>
        </is>
      </c>
      <c r="C30" s="21" t="inlineStr">
        <is>
          <t>Minimum safe manning</t>
        </is>
      </c>
      <c r="D30" s="20" t="inlineStr">
        <is>
          <t>All</t>
        </is>
      </c>
      <c r="E30" s="20" t="n"/>
      <c r="F30" s="21" t="inlineStr">
        <is>
          <t>Annex M2(8); Annex G</t>
        </is>
      </c>
      <c r="G30" s="22">
        <f>"Yes"</f>
        <v/>
      </c>
      <c r="H30" s="21" t="inlineStr">
        <is>
          <t>Minimum Safe Manning Document</t>
        </is>
      </c>
      <c r="I30" s="23" t="n"/>
      <c r="J30" s="23" t="inlineStr">
        <is>
          <t>CISR</t>
        </is>
      </c>
      <c r="K30" s="24" t="inlineStr">
        <is>
          <t>No</t>
        </is>
      </c>
      <c r="L30" s="23" t="inlineStr">
        <is>
          <t>Owner / captain</t>
        </is>
      </c>
      <c r="M30" s="25" t="n"/>
      <c r="N30" s="23" t="inlineStr">
        <is>
          <t>Open</t>
        </is>
      </c>
      <c r="O30" s="23" t="inlineStr">
        <is>
          <t>Crew number still open</t>
        </is>
      </c>
    </row>
    <row r="31">
      <c r="A31" s="20" t="n">
        <v>9</v>
      </c>
      <c r="B31" s="21" t="inlineStr">
        <is>
          <t>All Part A</t>
        </is>
      </c>
      <c r="C31" s="21" t="inlineStr">
        <is>
          <t>Radio station licence</t>
        </is>
      </c>
      <c r="D31" s="20" t="inlineStr">
        <is>
          <t>All</t>
        </is>
      </c>
      <c r="E31" s="20" t="n"/>
      <c r="F31" s="21" t="inlineStr">
        <is>
          <t>Annex M2(11)</t>
        </is>
      </c>
      <c r="G31" s="22">
        <f>"Yes"</f>
        <v/>
      </c>
      <c r="H31" s="21" t="inlineStr">
        <is>
          <t>Ship station radio licence</t>
        </is>
      </c>
      <c r="I31" s="23" t="n"/>
      <c r="J31" s="23" t="inlineStr">
        <is>
          <t>CISR</t>
        </is>
      </c>
      <c r="K31" s="24" t="inlineStr">
        <is>
          <t>No</t>
        </is>
      </c>
      <c r="L31" s="23" t="inlineStr">
        <is>
          <t>Owner's rep</t>
        </is>
      </c>
      <c r="M31" s="25" t="n"/>
      <c r="N31" s="23" t="inlineStr">
        <is>
          <t>Open</t>
        </is>
      </c>
      <c r="O31" s="23" t="inlineStr">
        <is>
          <t>Apply before trials</t>
        </is>
      </c>
    </row>
    <row r="32">
      <c r="A32" s="20" t="n">
        <v>10</v>
      </c>
      <c r="B32" s="21" t="inlineStr">
        <is>
          <t>All Part A</t>
        </is>
      </c>
      <c r="C32" s="21" t="inlineStr">
        <is>
          <t>Engine NOx (each engine over 130 kW)</t>
        </is>
      </c>
      <c r="D32" s="20" t="inlineStr">
        <is>
          <t>All</t>
        </is>
      </c>
      <c r="E32" s="20" t="n"/>
      <c r="F32" s="21" t="inlineStr">
        <is>
          <t>Annex M2(10)</t>
        </is>
      </c>
      <c r="G32" s="22">
        <f>"Yes"</f>
        <v/>
      </c>
      <c r="H32" s="21" t="inlineStr">
        <is>
          <t>EIAPP certificate and NOx technical file per engine</t>
        </is>
      </c>
      <c r="I32" s="23" t="inlineStr">
        <is>
          <t>Engine maker / RO</t>
        </is>
      </c>
      <c r="J32" s="23" t="inlineStr">
        <is>
          <t>Per flag arrangement</t>
        </is>
      </c>
      <c r="K32" s="24" t="inlineStr">
        <is>
          <t>Confirm</t>
        </is>
      </c>
      <c r="L32" s="23" t="inlineStr">
        <is>
          <t>Yard</t>
        </is>
      </c>
      <c r="M32" s="25" t="n"/>
      <c r="N32" s="23" t="inlineStr">
        <is>
          <t>Open</t>
        </is>
      </c>
      <c r="O32" s="23" t="inlineStr">
        <is>
          <t>One per engine over 130 kW; Yard collects from engine makers</t>
        </is>
      </c>
    </row>
    <row r="33">
      <c r="A33" s="20" t="n">
        <v>11</v>
      </c>
      <c r="B33" s="21" t="inlineStr">
        <is>
          <t>All Part A</t>
        </is>
      </c>
      <c r="C33" s="21" t="inlineStr">
        <is>
          <t>Ballast water management (if water ballast used)</t>
        </is>
      </c>
      <c r="D33" s="20" t="inlineStr">
        <is>
          <t>All</t>
        </is>
      </c>
      <c r="E33" s="20" t="n"/>
      <c r="F33" s="21" t="inlineStr">
        <is>
          <t>Annex L5; Annex M2(12)</t>
        </is>
      </c>
      <c r="G33" s="22">
        <f>"Yes"</f>
        <v/>
      </c>
      <c r="H33" s="21" t="inlineStr">
        <is>
          <t>BWM certificate or statement, if applicable</t>
        </is>
      </c>
      <c r="I33" s="23" t="n"/>
      <c r="J33" s="23" t="n"/>
      <c r="K33" s="24" t="n"/>
      <c r="L33" s="23" t="inlineStr">
        <is>
          <t>Yard</t>
        </is>
      </c>
      <c r="M33" s="25" t="n"/>
      <c r="N33" s="23" t="inlineStr">
        <is>
          <t>Open</t>
        </is>
      </c>
      <c r="O33" s="23" t="inlineStr">
        <is>
          <t>Confirm whether water ballast is used</t>
        </is>
      </c>
    </row>
    <row r="34">
      <c r="A34" s="20" t="n">
        <v>12</v>
      </c>
      <c r="B34" s="21" t="inlineStr">
        <is>
          <t>Persons</t>
        </is>
      </c>
      <c r="C34" s="21" t="inlineStr">
        <is>
          <t>Sewage pollution prevention (more than 15 persons)</t>
        </is>
      </c>
      <c r="D34" s="20" t="inlineStr">
        <is>
          <t>Persons over</t>
        </is>
      </c>
      <c r="E34" s="20" t="n">
        <v>15</v>
      </c>
      <c r="F34" s="21" t="inlineStr">
        <is>
          <t>Annex M2(7)</t>
        </is>
      </c>
      <c r="G34" s="22">
        <f>IF(OR($D$9="",$D$10=""),"Check",IF($D$9+$D$10&gt;$E34,"Yes","No"))</f>
        <v/>
      </c>
      <c r="H34" s="21" t="inlineStr">
        <is>
          <t>Sewage certificate or statement</t>
        </is>
      </c>
      <c r="I34" s="23" t="n"/>
      <c r="J34" s="23" t="n"/>
      <c r="K34" s="24" t="n"/>
      <c r="L34" s="23" t="inlineStr">
        <is>
          <t>Owner's rep</t>
        </is>
      </c>
      <c r="M34" s="25" t="n"/>
      <c r="N34" s="23" t="inlineStr">
        <is>
          <t>Open</t>
        </is>
      </c>
      <c r="O34" s="23" t="inlineStr">
        <is>
          <t>Depends on crew number: 12 guests + crew</t>
        </is>
      </c>
    </row>
    <row r="35">
      <c r="A35" s="20" t="n">
        <v>13</v>
      </c>
      <c r="B35" s="21" t="inlineStr">
        <is>
          <t>Persons / GT</t>
        </is>
      </c>
      <c r="C35" s="21" t="inlineStr">
        <is>
          <t>Garbage management plan (100 GT or 15 persons)</t>
        </is>
      </c>
      <c r="D35" s="20" t="inlineStr">
        <is>
          <t>GT or 15 persons</t>
        </is>
      </c>
      <c r="E35" s="20" t="n">
        <v>100</v>
      </c>
      <c r="F35" s="21" t="inlineStr">
        <is>
          <t>Annex L3</t>
        </is>
      </c>
      <c r="G35" s="22">
        <f>IF($D$12="","Check",IF($D$12&gt;=$E35,"Yes",IF(OR($D$9="",$D$10=""),"Check",IF($D$9+$D$10&gt;=15,"Yes","No"))))</f>
        <v/>
      </c>
      <c r="H35" s="21" t="inlineStr">
        <is>
          <t>Garbage management plan and record book</t>
        </is>
      </c>
      <c r="I35" s="23" t="inlineStr">
        <is>
          <t>Per RO split</t>
        </is>
      </c>
      <c r="J35" s="23" t="n"/>
      <c r="K35" s="24" t="inlineStr">
        <is>
          <t>Confirm</t>
        </is>
      </c>
      <c r="L35" s="23" t="inlineStr">
        <is>
          <t>Owner / captain</t>
        </is>
      </c>
      <c r="M35" s="25" t="n"/>
      <c r="N35" s="23" t="inlineStr">
        <is>
          <t>Open</t>
        </is>
      </c>
      <c r="O35" s="23" t="inlineStr">
        <is>
          <t>Applies: YP-48 is above 100 GT</t>
        </is>
      </c>
    </row>
    <row r="36">
      <c r="A36" s="20" t="n">
        <v>14</v>
      </c>
      <c r="B36" s="21" t="inlineStr">
        <is>
          <t>Below 500 GT</t>
        </is>
      </c>
      <c r="C36" s="21" t="inlineStr">
        <is>
          <t>Safety management system to Ch 23A</t>
        </is>
      </c>
      <c r="D36" s="20" t="inlineStr">
        <is>
          <t>GT below</t>
        </is>
      </c>
      <c r="E36" s="20" t="n">
        <v>500</v>
      </c>
      <c r="F36" s="21" t="inlineStr">
        <is>
          <t>Part A 23A.1</t>
        </is>
      </c>
      <c r="G36" s="22">
        <f>IF($D$12="","Check",IF($D$12&lt;$E36,"Yes","No"))</f>
        <v/>
      </c>
      <c r="H36" s="21" t="inlineStr">
        <is>
          <t>SMS documentation (no ISM certificate)</t>
        </is>
      </c>
      <c r="I36" s="23" t="inlineStr">
        <is>
          <t>CISR</t>
        </is>
      </c>
      <c r="J36" s="23" t="inlineStr">
        <is>
          <t>CISR</t>
        </is>
      </c>
      <c r="K36" s="24" t="inlineStr">
        <is>
          <t>Confirm</t>
        </is>
      </c>
      <c r="L36" s="23" t="inlineStr">
        <is>
          <t>Owner / manager</t>
        </is>
      </c>
      <c r="M36" s="25" t="n"/>
      <c r="N36" s="23" t="inlineStr">
        <is>
          <t>Open</t>
        </is>
      </c>
      <c r="O36" s="23" t="inlineStr">
        <is>
          <t>Owner-side duty, not the Yard's</t>
        </is>
      </c>
    </row>
    <row r="37">
      <c r="A37" s="20" t="n">
        <v>15</v>
      </c>
      <c r="B37" s="21" t="inlineStr">
        <is>
          <t>Below 400 GT</t>
        </is>
      </c>
      <c r="C37" s="21" t="inlineStr">
        <is>
          <t>Anti-fouling owner's declaration</t>
        </is>
      </c>
      <c r="D37" s="20" t="inlineStr">
        <is>
          <t>GT below</t>
        </is>
      </c>
      <c r="E37" s="20" t="n">
        <v>400</v>
      </c>
      <c r="F37" s="21" t="inlineStr">
        <is>
          <t>Annex M2(9)</t>
        </is>
      </c>
      <c r="G37" s="22">
        <f>IF($D$12="","Check",IF($D$12&lt;$E37,"Yes","No"))</f>
        <v/>
      </c>
      <c r="H37" s="21" t="inlineStr">
        <is>
          <t>AFS owner's declaration</t>
        </is>
      </c>
      <c r="I37" s="23" t="n"/>
      <c r="J37" s="23" t="n"/>
      <c r="K37" s="24" t="n"/>
      <c r="L37" s="23" t="n"/>
      <c r="M37" s="25" t="n"/>
      <c r="N37" s="23" t="n"/>
      <c r="O37" s="23" t="n"/>
    </row>
    <row r="38">
      <c r="A38" s="20" t="n">
        <v>16</v>
      </c>
      <c r="B38" s="21" t="inlineStr">
        <is>
          <t>200 GT</t>
        </is>
      </c>
      <c r="C38" s="21" t="inlineStr">
        <is>
          <t>Crew accommodation to Ch 21B (else 21A)</t>
        </is>
      </c>
      <c r="D38" s="20" t="inlineStr">
        <is>
          <t>GT at or above</t>
        </is>
      </c>
      <c r="E38" s="20" t="n">
        <v>200</v>
      </c>
      <c r="F38" s="21" t="inlineStr">
        <is>
          <t>Part A Ch 21A / 21B</t>
        </is>
      </c>
      <c r="G38" s="22">
        <f>IF($D$12="","Check",IF($D$12&gt;=$E38,"Yes",IF($D$12&gt;=$E38-$D$13,"Near","No")))</f>
        <v/>
      </c>
      <c r="H38" s="21" t="inlineStr">
        <is>
          <t>Accommodation plans approved to 21B</t>
        </is>
      </c>
      <c r="I38" s="23" t="inlineStr">
        <is>
          <t>Per RO split</t>
        </is>
      </c>
      <c r="J38" s="23" t="n"/>
      <c r="K38" s="24" t="inlineStr">
        <is>
          <t>Confirm</t>
        </is>
      </c>
      <c r="L38" s="23" t="inlineStr">
        <is>
          <t>Owner's rep</t>
        </is>
      </c>
      <c r="M38" s="25" t="n"/>
      <c r="N38" s="23" t="inlineStr">
        <is>
          <t>Confirm in writing</t>
        </is>
      </c>
      <c r="O38" s="23" t="inlineStr">
        <is>
          <t>YP-48 is above 200 GT</t>
        </is>
      </c>
    </row>
    <row r="39">
      <c r="A39" s="20" t="n">
        <v>17</v>
      </c>
      <c r="B39" s="21" t="inlineStr">
        <is>
          <t>300 GT</t>
        </is>
      </c>
      <c r="C39" s="21" t="inlineStr">
        <is>
          <t>Radio to full SOLAS IV cargo ship requirements</t>
        </is>
      </c>
      <c r="D39" s="20" t="inlineStr">
        <is>
          <t>GT at or above</t>
        </is>
      </c>
      <c r="E39" s="20" t="n">
        <v>300</v>
      </c>
      <c r="F39" s="21" t="inlineStr">
        <is>
          <t>Part A 16.1; Annex M3(1)</t>
        </is>
      </c>
      <c r="G39" s="22">
        <f>IF($D$12="","Check",IF($D$12&gt;=$E39,"Yes",IF($D$12&gt;=$E39-$D$13,"Near","No")))</f>
        <v/>
      </c>
      <c r="H39" s="21" t="inlineStr">
        <is>
          <t>Safety Radio Certificate and Form R</t>
        </is>
      </c>
      <c r="I39" s="23" t="inlineStr">
        <is>
          <t>Per RO split</t>
        </is>
      </c>
      <c r="J39" s="23" t="inlineStr">
        <is>
          <t>CISR or RO</t>
        </is>
      </c>
      <c r="K39" s="24" t="inlineStr">
        <is>
          <t>Confirm</t>
        </is>
      </c>
      <c r="L39" s="23" t="inlineStr">
        <is>
          <t>Owner's rep</t>
        </is>
      </c>
      <c r="M39" s="25" t="n"/>
      <c r="N39" s="23" t="inlineStr">
        <is>
          <t>Confirm in writing</t>
        </is>
      </c>
      <c r="O39" s="23" t="n"/>
    </row>
    <row r="40">
      <c r="A40" s="20" t="n">
        <v>18</v>
      </c>
      <c r="B40" s="21" t="inlineStr">
        <is>
          <t>300 GT</t>
        </is>
      </c>
      <c r="C40" s="21" t="inlineStr">
        <is>
          <t>Wreck removal insurance</t>
        </is>
      </c>
      <c r="D40" s="20" t="inlineStr">
        <is>
          <t>GT at or above</t>
        </is>
      </c>
      <c r="E40" s="20" t="n">
        <v>300</v>
      </c>
      <c r="F40" s="21" t="inlineStr">
        <is>
          <t>Annex L7; Annex M3(2)</t>
        </is>
      </c>
      <c r="G40" s="22">
        <f>IF($D$12="","Check",IF($D$12&gt;=$E40,"Yes",IF($D$12&gt;=$E40-$D$13,"Near","No")))</f>
        <v/>
      </c>
      <c r="H40" s="21" t="inlineStr">
        <is>
          <t>Wreck Removal Convention certificate</t>
        </is>
      </c>
      <c r="I40" s="23" t="n"/>
      <c r="J40" s="23" t="inlineStr">
        <is>
          <t>CISR</t>
        </is>
      </c>
      <c r="K40" s="24" t="inlineStr">
        <is>
          <t>No</t>
        </is>
      </c>
      <c r="L40" s="23" t="inlineStr">
        <is>
          <t>Owner</t>
        </is>
      </c>
      <c r="M40" s="25" t="n"/>
      <c r="N40" s="23" t="inlineStr">
        <is>
          <t>Open</t>
        </is>
      </c>
      <c r="O40" s="23" t="inlineStr">
        <is>
          <t>Insurance from the Owner's side</t>
        </is>
      </c>
    </row>
    <row r="41">
      <c r="A41" s="20" t="n">
        <v>19</v>
      </c>
      <c r="B41" s="21" t="inlineStr">
        <is>
          <t>400 GT</t>
        </is>
      </c>
      <c r="C41" s="21" t="inlineStr">
        <is>
          <t>MARPOL oil pollution prevention</t>
        </is>
      </c>
      <c r="D41" s="20" t="inlineStr">
        <is>
          <t>GT at or above</t>
        </is>
      </c>
      <c r="E41" s="20" t="n">
        <v>400</v>
      </c>
      <c r="F41" s="21" t="inlineStr">
        <is>
          <t>Annex L3; Annex M4(1)</t>
        </is>
      </c>
      <c r="G41" s="22">
        <f>IF($D$12="","Check",IF($D$12&gt;=$E41,"Yes",IF($D$12&gt;=$E41-$D$13,"Near","No")))</f>
        <v/>
      </c>
      <c r="H41" s="21" t="inlineStr">
        <is>
          <t>IOPP certificate and record</t>
        </is>
      </c>
      <c r="I41" s="23" t="inlineStr">
        <is>
          <t>Per RO split</t>
        </is>
      </c>
      <c r="J41" s="23" t="inlineStr">
        <is>
          <t>CISR or RO</t>
        </is>
      </c>
      <c r="K41" s="24" t="inlineStr">
        <is>
          <t>Confirm</t>
        </is>
      </c>
      <c r="L41" s="23" t="inlineStr">
        <is>
          <t>Owner's rep</t>
        </is>
      </c>
      <c r="M41" s="25" t="n"/>
      <c r="N41" s="23" t="inlineStr">
        <is>
          <t>Confirm in writing</t>
        </is>
      </c>
      <c r="O41" s="23" t="n"/>
    </row>
    <row r="42">
      <c r="A42" s="20" t="n">
        <v>20</v>
      </c>
      <c r="B42" s="21" t="inlineStr">
        <is>
          <t>400 GT</t>
        </is>
      </c>
      <c r="C42" s="21" t="inlineStr">
        <is>
          <t>MARPOL air pollution prevention</t>
        </is>
      </c>
      <c r="D42" s="20" t="inlineStr">
        <is>
          <t>GT at or above</t>
        </is>
      </c>
      <c r="E42" s="20" t="n">
        <v>400</v>
      </c>
      <c r="F42" s="21" t="inlineStr">
        <is>
          <t>Annex M4(2)</t>
        </is>
      </c>
      <c r="G42" s="22">
        <f>IF($D$12="","Check",IF($D$12&gt;=$E42,"Yes",IF($D$12&gt;=$E42-$D$13,"Near","No")))</f>
        <v/>
      </c>
      <c r="H42" s="21" t="inlineStr">
        <is>
          <t>IAPP certificate or statement and record</t>
        </is>
      </c>
      <c r="I42" s="23" t="inlineStr">
        <is>
          <t>Per RO split</t>
        </is>
      </c>
      <c r="J42" s="23" t="inlineStr">
        <is>
          <t>CISR or RO</t>
        </is>
      </c>
      <c r="K42" s="24" t="inlineStr">
        <is>
          <t>Confirm</t>
        </is>
      </c>
      <c r="L42" s="23" t="inlineStr">
        <is>
          <t>Owner's rep</t>
        </is>
      </c>
      <c r="M42" s="25" t="n"/>
      <c r="N42" s="23" t="inlineStr">
        <is>
          <t>Confirm in writing</t>
        </is>
      </c>
      <c r="O42" s="23" t="n"/>
    </row>
    <row r="43">
      <c r="A43" s="20" t="n">
        <v>21</v>
      </c>
      <c r="B43" s="21" t="inlineStr">
        <is>
          <t>400 GT</t>
        </is>
      </c>
      <c r="C43" s="21" t="inlineStr">
        <is>
          <t>Energy efficiency</t>
        </is>
      </c>
      <c r="D43" s="20" t="inlineStr">
        <is>
          <t>GT at or above</t>
        </is>
      </c>
      <c r="E43" s="20" t="n">
        <v>400</v>
      </c>
      <c r="F43" s="21" t="inlineStr">
        <is>
          <t>Annex M4(3)</t>
        </is>
      </c>
      <c r="G43" s="22">
        <f>IF($D$12="","Check",IF($D$12&gt;=$E43,"Yes",IF($D$12&gt;=$E43-$D$13,"Near","No")))</f>
        <v/>
      </c>
      <c r="H43" s="21" t="inlineStr">
        <is>
          <t>International Energy Efficiency certificate or statement</t>
        </is>
      </c>
      <c r="I43" s="23" t="inlineStr">
        <is>
          <t>Per RO split</t>
        </is>
      </c>
      <c r="J43" s="23" t="inlineStr">
        <is>
          <t>CISR or RO</t>
        </is>
      </c>
      <c r="K43" s="24" t="inlineStr">
        <is>
          <t>Confirm</t>
        </is>
      </c>
      <c r="L43" s="23" t="inlineStr">
        <is>
          <t>Owner's rep</t>
        </is>
      </c>
      <c r="M43" s="25" t="n"/>
      <c r="N43" s="23" t="inlineStr">
        <is>
          <t>Confirm in writing</t>
        </is>
      </c>
      <c r="O43" s="23" t="n"/>
    </row>
    <row r="44">
      <c r="A44" s="20" t="n">
        <v>22</v>
      </c>
      <c r="B44" s="21" t="inlineStr">
        <is>
          <t>400 GT</t>
        </is>
      </c>
      <c r="C44" s="21" t="inlineStr">
        <is>
          <t>Anti-fouling systems</t>
        </is>
      </c>
      <c r="D44" s="20" t="inlineStr">
        <is>
          <t>GT at or above</t>
        </is>
      </c>
      <c r="E44" s="20" t="n">
        <v>400</v>
      </c>
      <c r="F44" s="21" t="inlineStr">
        <is>
          <t>Annex L4; Annex M4(4)</t>
        </is>
      </c>
      <c r="G44" s="22">
        <f>IF($D$12="","Check",IF($D$12&gt;=$E44,"Yes",IF($D$12&gt;=$E44-$D$13,"Near","No")))</f>
        <v/>
      </c>
      <c r="H44" s="21" t="inlineStr">
        <is>
          <t>AFS certificate or statement</t>
        </is>
      </c>
      <c r="I44" s="23" t="inlineStr">
        <is>
          <t>Per RO split</t>
        </is>
      </c>
      <c r="J44" s="23" t="inlineStr">
        <is>
          <t>CISR or RO</t>
        </is>
      </c>
      <c r="K44" s="24" t="inlineStr">
        <is>
          <t>Confirm</t>
        </is>
      </c>
      <c r="L44" s="23" t="inlineStr">
        <is>
          <t>Owner's rep</t>
        </is>
      </c>
      <c r="M44" s="25" t="n"/>
      <c r="N44" s="23" t="inlineStr">
        <is>
          <t>Confirm in writing</t>
        </is>
      </c>
      <c r="O44" s="23" t="n"/>
    </row>
    <row r="45">
      <c r="A45" s="20" t="n">
        <v>23</v>
      </c>
      <c r="B45" s="21" t="inlineStr">
        <is>
          <t>500 GT</t>
        </is>
      </c>
      <c r="C45" s="21" t="inlineStr">
        <is>
          <t>'B' technical chapters: machinery, electrical, steering, bilge</t>
        </is>
      </c>
      <c r="D45" s="20" t="inlineStr">
        <is>
          <t>GT at or above</t>
        </is>
      </c>
      <c r="E45" s="20" t="n">
        <v>500</v>
      </c>
      <c r="F45" s="21" t="inlineStr">
        <is>
          <t>Part A Ch 7B, 8B, 9B, 10B</t>
        </is>
      </c>
      <c r="G45" s="22">
        <f>IF($D$12="","Check",IF($D$12&gt;=$E45,"Yes",IF($D$12&gt;=$E45-$D$13,"Near","No")))</f>
        <v/>
      </c>
      <c r="H45" s="21" t="inlineStr">
        <is>
          <t>Design to 'B' chapters</t>
        </is>
      </c>
      <c r="I45" s="23" t="n"/>
      <c r="J45" s="23" t="n"/>
      <c r="K45" s="24" t="n"/>
      <c r="L45" s="23" t="inlineStr">
        <is>
          <t>Naval architect</t>
        </is>
      </c>
      <c r="M45" s="25" t="n"/>
      <c r="N45" s="23" t="inlineStr">
        <is>
          <t>Open</t>
        </is>
      </c>
      <c r="O45" s="23" t="inlineStr">
        <is>
          <t>Near: design stays on the 'A' chapters only while under 500 GT</t>
        </is>
      </c>
    </row>
    <row r="46">
      <c r="A46" s="20" t="n">
        <v>24</v>
      </c>
      <c r="B46" s="21" t="inlineStr">
        <is>
          <t>500 GT</t>
        </is>
      </c>
      <c r="C46" s="21" t="inlineStr">
        <is>
          <t>Structural fire protection and fire appliances to 14B / 15B</t>
        </is>
      </c>
      <c r="D46" s="20" t="inlineStr">
        <is>
          <t>GT at or above</t>
        </is>
      </c>
      <c r="E46" s="20" t="n">
        <v>500</v>
      </c>
      <c r="F46" s="21" t="inlineStr">
        <is>
          <t>Part A Ch 14B, 15B</t>
        </is>
      </c>
      <c r="G46" s="22">
        <f>IF($D$12="","Check",IF($D$12&gt;=$E46,"Yes",IF($D$12&gt;=$E46-$D$13,"Near","No")))</f>
        <v/>
      </c>
      <c r="H46" s="21" t="inlineStr">
        <is>
          <t>Design to 'B' chapters</t>
        </is>
      </c>
      <c r="I46" s="23" t="n"/>
      <c r="J46" s="23" t="n"/>
      <c r="K46" s="24" t="n"/>
      <c r="L46" s="23" t="inlineStr">
        <is>
          <t>Naval architect</t>
        </is>
      </c>
      <c r="M46" s="25" t="n"/>
      <c r="N46" s="23" t="inlineStr">
        <is>
          <t>Open</t>
        </is>
      </c>
      <c r="O46" s="23" t="inlineStr">
        <is>
          <t>Near: 14B would reach into the interior design</t>
        </is>
      </c>
    </row>
    <row r="47">
      <c r="A47" s="20" t="n">
        <v>25</v>
      </c>
      <c r="B47" s="21" t="inlineStr">
        <is>
          <t>500 GT</t>
        </is>
      </c>
      <c r="C47" s="21" t="inlineStr">
        <is>
          <t>SOLAS safety construction</t>
        </is>
      </c>
      <c r="D47" s="20" t="inlineStr">
        <is>
          <t>GT at or above</t>
        </is>
      </c>
      <c r="E47" s="20" t="n">
        <v>500</v>
      </c>
      <c r="F47" s="21" t="inlineStr">
        <is>
          <t>Annex M5(1)</t>
        </is>
      </c>
      <c r="G47" s="22">
        <f>IF($D$12="","Check",IF($D$12&gt;=$E47,"Yes",IF($D$12&gt;=$E47-$D$13,"Near","No")))</f>
        <v/>
      </c>
      <c r="H47" s="21" t="inlineStr">
        <is>
          <t>Safety Construction Certificate</t>
        </is>
      </c>
      <c r="I47" s="23" t="n"/>
      <c r="J47" s="23" t="n"/>
      <c r="K47" s="24" t="n"/>
      <c r="L47" s="23" t="inlineStr">
        <is>
          <t>Owner's rep</t>
        </is>
      </c>
      <c r="M47" s="25" t="n"/>
      <c r="N47" s="23" t="inlineStr">
        <is>
          <t>Open</t>
        </is>
      </c>
      <c r="O47" s="23" t="inlineStr">
        <is>
          <t>Near: watch the GT margin</t>
        </is>
      </c>
    </row>
    <row r="48">
      <c r="A48" s="20" t="n">
        <v>26</v>
      </c>
      <c r="B48" s="21" t="inlineStr">
        <is>
          <t>500 GT</t>
        </is>
      </c>
      <c r="C48" s="21" t="inlineStr">
        <is>
          <t>SOLAS safety equipment</t>
        </is>
      </c>
      <c r="D48" s="20" t="inlineStr">
        <is>
          <t>GT at or above</t>
        </is>
      </c>
      <c r="E48" s="20" t="n">
        <v>500</v>
      </c>
      <c r="F48" s="21" t="inlineStr">
        <is>
          <t>Annex M5(2)</t>
        </is>
      </c>
      <c r="G48" s="22">
        <f>IF($D$12="","Check",IF($D$12&gt;=$E48,"Yes",IF($D$12&gt;=$E48-$D$13,"Near","No")))</f>
        <v/>
      </c>
      <c r="H48" s="21" t="inlineStr">
        <is>
          <t>Safety Equipment Certificate</t>
        </is>
      </c>
      <c r="I48" s="23" t="n"/>
      <c r="J48" s="23" t="n"/>
      <c r="K48" s="24" t="n"/>
      <c r="L48" s="23" t="inlineStr">
        <is>
          <t>Owner's rep</t>
        </is>
      </c>
      <c r="M48" s="25" t="n"/>
      <c r="N48" s="23" t="inlineStr">
        <is>
          <t>Open</t>
        </is>
      </c>
      <c r="O48" s="23" t="inlineStr">
        <is>
          <t>Near</t>
        </is>
      </c>
    </row>
    <row r="49">
      <c r="A49" s="20" t="n">
        <v>27</v>
      </c>
      <c r="B49" s="21" t="inlineStr">
        <is>
          <t>500 GT</t>
        </is>
      </c>
      <c r="C49" s="21" t="inlineStr">
        <is>
          <t>ISM Code (SOLAS IX)</t>
        </is>
      </c>
      <c r="D49" s="20" t="inlineStr">
        <is>
          <t>GT at or above</t>
        </is>
      </c>
      <c r="E49" s="20" t="n">
        <v>500</v>
      </c>
      <c r="F49" s="21" t="inlineStr">
        <is>
          <t>Part A 23B.1; Annex M5(3)</t>
        </is>
      </c>
      <c r="G49" s="22">
        <f>IF($D$12="","Check",IF($D$12&gt;=$E49,"Yes",IF($D$12&gt;=$E49-$D$13,"Near","No")))</f>
        <v/>
      </c>
      <c r="H49" s="21" t="inlineStr">
        <is>
          <t>Safety Management Certificate (and company DOC)</t>
        </is>
      </c>
      <c r="I49" s="23" t="n"/>
      <c r="J49" s="23" t="n"/>
      <c r="K49" s="24" t="n"/>
      <c r="L49" s="23" t="inlineStr">
        <is>
          <t>Owner</t>
        </is>
      </c>
      <c r="M49" s="25" t="n"/>
      <c r="N49" s="23" t="inlineStr">
        <is>
          <t>Open</t>
        </is>
      </c>
      <c r="O49" s="23" t="inlineStr">
        <is>
          <t>Near: would need a company ashore</t>
        </is>
      </c>
    </row>
    <row r="50">
      <c r="A50" s="20" t="n">
        <v>28</v>
      </c>
      <c r="B50" s="21" t="inlineStr">
        <is>
          <t>500 GT</t>
        </is>
      </c>
      <c r="C50" s="21" t="inlineStr">
        <is>
          <t>ISPS Code</t>
        </is>
      </c>
      <c r="D50" s="20" t="inlineStr">
        <is>
          <t>GT at or above</t>
        </is>
      </c>
      <c r="E50" s="20" t="n">
        <v>500</v>
      </c>
      <c r="F50" s="21" t="inlineStr">
        <is>
          <t>Part A 31.1; Annex M5(4)</t>
        </is>
      </c>
      <c r="G50" s="22">
        <f>IF($D$12="","Check",IF($D$12&gt;=$E50,"Yes",IF($D$12&gt;=$E50-$D$13,"Near","No")))</f>
        <v/>
      </c>
      <c r="H50" s="21" t="inlineStr">
        <is>
          <t>International Ship Security Certificate</t>
        </is>
      </c>
      <c r="I50" s="23" t="n"/>
      <c r="J50" s="23" t="n"/>
      <c r="K50" s="24" t="n"/>
      <c r="L50" s="23" t="inlineStr">
        <is>
          <t>Owner</t>
        </is>
      </c>
      <c r="M50" s="25" t="n"/>
      <c r="N50" s="23" t="inlineStr">
        <is>
          <t>Open</t>
        </is>
      </c>
      <c r="O50" s="23" t="inlineStr">
        <is>
          <t>Near</t>
        </is>
      </c>
    </row>
    <row r="51">
      <c r="A51" s="20" t="n">
        <v>29</v>
      </c>
      <c r="B51" s="21" t="inlineStr">
        <is>
          <t>500 GT</t>
        </is>
      </c>
      <c r="C51" s="21" t="inlineStr">
        <is>
          <t>Continuous Synopsis Record</t>
        </is>
      </c>
      <c r="D51" s="20" t="inlineStr">
        <is>
          <t>GT at or above</t>
        </is>
      </c>
      <c r="E51" s="20" t="n">
        <v>500</v>
      </c>
      <c r="F51" s="21" t="inlineStr">
        <is>
          <t>Annex M5(5)</t>
        </is>
      </c>
      <c r="G51" s="22">
        <f>IF($D$12="","Check",IF($D$12&gt;=$E51,"Yes",IF($D$12&gt;=$E51-$D$13,"Near","No")))</f>
        <v/>
      </c>
      <c r="H51" s="21" t="inlineStr">
        <is>
          <t>CSR file</t>
        </is>
      </c>
      <c r="I51" s="23" t="n"/>
      <c r="J51" s="23" t="n"/>
      <c r="K51" s="24" t="n"/>
      <c r="L51" s="23" t="inlineStr">
        <is>
          <t>Owner's rep</t>
        </is>
      </c>
      <c r="M51" s="25" t="n"/>
      <c r="N51" s="23" t="inlineStr">
        <is>
          <t>Open</t>
        </is>
      </c>
      <c r="O51" s="23" t="inlineStr">
        <is>
          <t>Near</t>
        </is>
      </c>
    </row>
    <row r="52">
      <c r="A52" s="20" t="n">
        <v>30</v>
      </c>
      <c r="B52" s="21" t="inlineStr">
        <is>
          <t>500 GT</t>
        </is>
      </c>
      <c r="C52" s="21" t="inlineStr">
        <is>
          <t>Maritime Labour Convention certificate</t>
        </is>
      </c>
      <c r="D52" s="20" t="inlineStr">
        <is>
          <t>GT at or above</t>
        </is>
      </c>
      <c r="E52" s="20" t="n">
        <v>500</v>
      </c>
      <c r="F52" s="21" t="inlineStr">
        <is>
          <t>Annex L8; Annex M5(6)</t>
        </is>
      </c>
      <c r="G52" s="22">
        <f>IF($D$12="","Check",IF($D$12&gt;=$E52,"Yes",IF($D$12&gt;=$E52-$D$13,"Near","No")))</f>
        <v/>
      </c>
      <c r="H52" s="21" t="inlineStr">
        <is>
          <t>MLC certificate, DMLC Parts I and II</t>
        </is>
      </c>
      <c r="I52" s="23" t="n"/>
      <c r="J52" s="23" t="n"/>
      <c r="K52" s="24" t="n"/>
      <c r="L52" s="23" t="inlineStr">
        <is>
          <t>Owner / captain</t>
        </is>
      </c>
      <c r="M52" s="25" t="n"/>
      <c r="N52" s="23" t="inlineStr">
        <is>
          <t>Open</t>
        </is>
      </c>
      <c r="O52" s="23" t="inlineStr">
        <is>
          <t>Near</t>
        </is>
      </c>
    </row>
    <row r="53">
      <c r="A53" s="20" t="n">
        <v>31</v>
      </c>
      <c r="B53" s="21" t="inlineStr">
        <is>
          <t>500 GT + EU</t>
        </is>
      </c>
      <c r="C53" s="21" t="inlineStr">
        <is>
          <t>Inventory of Hazardous Materials (EU waters)</t>
        </is>
      </c>
      <c r="D53" s="20" t="inlineStr">
        <is>
          <t>GT + EU waters</t>
        </is>
      </c>
      <c r="E53" s="20" t="n">
        <v>500</v>
      </c>
      <c r="F53" s="21" t="inlineStr">
        <is>
          <t>Annex L13; Annex M5(7)</t>
        </is>
      </c>
      <c r="G53" s="22">
        <f>IF(OR($D$12="",$D$14=""),"Check",IF($D$14&lt;&gt;"Yes","No",IF($D$12="","Check",IF($D$12&gt;=$E53,"Yes",IF($D$12&gt;=$E53-$D$13,"Near","No")))))</f>
        <v/>
      </c>
      <c r="H53" s="21" t="inlineStr">
        <is>
          <t>IHM certificate</t>
        </is>
      </c>
      <c r="I53" s="23" t="n"/>
      <c r="J53" s="23" t="n"/>
      <c r="K53" s="24" t="n"/>
      <c r="L53" s="23" t="inlineStr">
        <is>
          <t>Owner's rep</t>
        </is>
      </c>
      <c r="M53" s="25" t="n"/>
      <c r="N53" s="23" t="inlineStr">
        <is>
          <t>Open</t>
        </is>
      </c>
      <c r="O53" s="23" t="inlineStr">
        <is>
          <t>Near; EU waters = Yes in inputs</t>
        </is>
      </c>
    </row>
    <row r="54">
      <c r="A54" s="20" t="n">
        <v>32</v>
      </c>
      <c r="B54" s="21" t="inlineStr">
        <is>
          <t>1000 GT</t>
        </is>
      </c>
      <c r="C54" s="21" t="inlineStr">
        <is>
          <t>Bunkers Convention insurance</t>
        </is>
      </c>
      <c r="D54" s="20" t="inlineStr">
        <is>
          <t>GT at or above</t>
        </is>
      </c>
      <c r="E54" s="20" t="n">
        <v>1000</v>
      </c>
      <c r="F54" s="21" t="inlineStr">
        <is>
          <t>Annex L6; Annex M6</t>
        </is>
      </c>
      <c r="G54" s="22">
        <f>IF($D$12="","Check",IF($D$12&gt;=$E54,"Yes",IF($D$12&gt;=$E54-$D$13,"Near","No")))</f>
        <v/>
      </c>
      <c r="H54" s="21" t="inlineStr">
        <is>
          <t>Bunkers certificate</t>
        </is>
      </c>
      <c r="I54" s="23" t="n"/>
      <c r="J54" s="23" t="n"/>
      <c r="K54" s="24" t="n"/>
      <c r="L54" s="23" t="n"/>
      <c r="M54" s="25" t="n"/>
      <c r="N54" s="23" t="n"/>
      <c r="O54" s="23" t="n"/>
    </row>
    <row r="55">
      <c r="A55" s="20" t="n">
        <v>33</v>
      </c>
      <c r="B55" s="21" t="inlineStr">
        <is>
          <t>Length</t>
        </is>
      </c>
      <c r="C55" s="21" t="inlineStr">
        <is>
          <t>Lifeboats (vessels over 85 m)</t>
        </is>
      </c>
      <c r="D55" s="20" t="inlineStr">
        <is>
          <t>LL length over</t>
        </is>
      </c>
      <c r="E55" s="20" t="n">
        <v>85</v>
      </c>
      <c r="F55" s="21" t="inlineStr">
        <is>
          <t>Part A 13.2</t>
        </is>
      </c>
      <c r="G55" s="22">
        <f>IF($D$8="",IF($D$7="","Check",IF($D$7&lt;=$E55,"No","Check")),IF($D$8&gt;$E55,"Yes","No"))</f>
        <v/>
      </c>
      <c r="H55" s="21" t="inlineStr">
        <is>
          <t>LSA arrangement with lifeboats</t>
        </is>
      </c>
      <c r="I55" s="23" t="n"/>
      <c r="J55" s="23" t="n"/>
      <c r="K55" s="24" t="n"/>
      <c r="L55" s="23" t="n"/>
      <c r="M55" s="25" t="n"/>
      <c r="N55" s="23" t="n"/>
      <c r="O55" s="23" t="n"/>
    </row>
    <row r="56">
      <c r="A56" s="26" t="n">
        <v>34</v>
      </c>
      <c r="B56" s="26" t="inlineStr">
        <is>
          <t>Flag / national</t>
        </is>
      </c>
      <c r="C56" s="26" t="n"/>
      <c r="D56" s="26" t="n"/>
      <c r="E56" s="26" t="n"/>
      <c r="F56" s="26" t="n"/>
      <c r="G56" s="26" t="n"/>
      <c r="H56" s="26" t="n"/>
      <c r="I56" s="26" t="n"/>
      <c r="J56" s="26" t="n"/>
      <c r="K56" s="26" t="n"/>
      <c r="L56" s="26" t="n"/>
      <c r="M56" s="26" t="n"/>
      <c r="N56" s="26" t="n"/>
      <c r="O56" s="26" t="n"/>
    </row>
    <row r="57">
      <c r="A57" s="26" t="n">
        <v>35</v>
      </c>
      <c r="B57" s="26" t="n"/>
      <c r="C57" s="26" t="n"/>
      <c r="D57" s="26" t="n"/>
      <c r="E57" s="26" t="n"/>
      <c r="F57" s="26" t="n"/>
      <c r="G57" s="26" t="n"/>
      <c r="H57" s="26" t="n"/>
      <c r="I57" s="26" t="n"/>
      <c r="J57" s="26" t="n"/>
      <c r="K57" s="26" t="n"/>
      <c r="L57" s="26" t="n"/>
      <c r="M57" s="26" t="n"/>
      <c r="N57" s="26" t="n"/>
      <c r="O57" s="26" t="n"/>
    </row>
    <row r="58">
      <c r="A58" s="26" t="n">
        <v>36</v>
      </c>
      <c r="B58" s="26" t="n"/>
      <c r="C58" s="26" t="n"/>
      <c r="D58" s="26" t="n"/>
      <c r="E58" s="26" t="n"/>
      <c r="F58" s="26" t="n"/>
      <c r="G58" s="26" t="n"/>
      <c r="H58" s="26" t="n"/>
      <c r="I58" s="26" t="n"/>
      <c r="J58" s="26" t="n"/>
      <c r="K58" s="26" t="n"/>
      <c r="L58" s="26" t="n"/>
      <c r="M58" s="26" t="n"/>
      <c r="N58" s="26" t="n"/>
      <c r="O58" s="26" t="n"/>
    </row>
    <row r="59">
      <c r="A59" s="26" t="n">
        <v>37</v>
      </c>
      <c r="B59" s="26" t="n"/>
      <c r="C59" s="26" t="n"/>
      <c r="D59" s="26" t="n"/>
      <c r="E59" s="26" t="n"/>
      <c r="F59" s="26" t="n"/>
      <c r="G59" s="26" t="n"/>
      <c r="H59" s="26" t="n"/>
      <c r="I59" s="26" t="n"/>
      <c r="J59" s="26" t="n"/>
      <c r="K59" s="26" t="n"/>
      <c r="L59" s="26" t="n"/>
      <c r="M59" s="26" t="n"/>
      <c r="N59" s="26" t="n"/>
      <c r="O59" s="26" t="n"/>
    </row>
    <row r="60">
      <c r="A60" s="26" t="n">
        <v>38</v>
      </c>
      <c r="B60" s="26" t="n"/>
      <c r="C60" s="26" t="n"/>
      <c r="D60" s="26" t="n"/>
      <c r="E60" s="26" t="n"/>
      <c r="F60" s="26" t="n"/>
      <c r="G60" s="26" t="n"/>
      <c r="H60" s="26" t="n"/>
      <c r="I60" s="26" t="n"/>
      <c r="J60" s="26" t="n"/>
      <c r="K60" s="26" t="n"/>
      <c r="L60" s="26" t="n"/>
      <c r="M60" s="26" t="n"/>
      <c r="N60" s="26" t="n"/>
      <c r="O60" s="26" t="n"/>
    </row>
    <row r="62" ht="20" customHeight="1">
      <c r="A62" s="7" t="inlineStr">
        <is>
          <t>Decision log</t>
        </is>
      </c>
    </row>
    <row r="63">
      <c r="A63" s="19" t="inlineStr">
        <is>
          <t>No</t>
        </is>
      </c>
      <c r="B63" s="19" t="inlineStr">
        <is>
          <t>Decision</t>
        </is>
      </c>
      <c r="C63" s="11" t="n"/>
      <c r="D63" s="19" t="inlineStr">
        <is>
          <t>Options considered</t>
        </is>
      </c>
      <c r="E63" s="10" t="n"/>
      <c r="F63" s="11" t="n"/>
      <c r="G63" s="19" t="inlineStr">
        <is>
          <t>Chosen</t>
        </is>
      </c>
      <c r="H63" s="11" t="n"/>
      <c r="I63" s="19" t="inlineStr">
        <is>
          <t>Main reasons</t>
        </is>
      </c>
      <c r="J63" s="10" t="n"/>
      <c r="K63" s="11" t="n"/>
      <c r="L63" s="19" t="inlineStr">
        <is>
          <t>Decided by</t>
        </is>
      </c>
      <c r="M63" s="19" t="inlineStr">
        <is>
          <t>Date</t>
        </is>
      </c>
      <c r="N63" s="19" t="inlineStr">
        <is>
          <t>Evidence ref</t>
        </is>
      </c>
      <c r="O63" s="19" t="inlineStr">
        <is>
          <t>Status</t>
        </is>
      </c>
    </row>
    <row r="64" ht="58" customHeight="1">
      <c r="A64" s="24" t="n">
        <v>1</v>
      </c>
      <c r="B64" s="23" t="inlineStr">
        <is>
          <t>Intended use</t>
        </is>
      </c>
      <c r="C64" s="11" t="n"/>
      <c r="D64" s="23" t="inlineStr">
        <is>
          <t>Private only / private and charter</t>
        </is>
      </c>
      <c r="E64" s="10" t="n"/>
      <c r="F64" s="11" t="n"/>
      <c r="G64" s="23" t="inlineStr">
        <is>
          <t>Private and charter</t>
        </is>
      </c>
      <c r="H64" s="11" t="n"/>
      <c r="I64" s="23" t="inlineStr">
        <is>
          <t>Owner intends to charter; charter is commercial use</t>
        </is>
      </c>
      <c r="J64" s="10" t="n"/>
      <c r="K64" s="11" t="n"/>
      <c r="L64" s="23" t="inlineStr">
        <is>
          <t>Owner</t>
        </is>
      </c>
      <c r="M64" s="25" t="n"/>
      <c r="N64" s="23" t="inlineStr">
        <is>
          <t>Design brief rev 0</t>
        </is>
      </c>
      <c r="O64" s="23" t="inlineStr">
        <is>
          <t>Decided</t>
        </is>
      </c>
    </row>
    <row r="65" ht="58" customHeight="1">
      <c r="A65" s="24" t="n">
        <v>2</v>
      </c>
      <c r="B65" s="23" t="inlineStr">
        <is>
          <t>Maximum guest number</t>
        </is>
      </c>
      <c r="C65" s="11" t="n"/>
      <c r="D65" s="23" t="inlineStr">
        <is>
          <t>12 / more than 12</t>
        </is>
      </c>
      <c r="E65" s="10" t="n"/>
      <c r="F65" s="11" t="n"/>
      <c r="G65" s="23" t="inlineStr">
        <is>
          <t>12</t>
        </is>
      </c>
      <c r="H65" s="11" t="n"/>
      <c r="I65" s="23" t="inlineStr">
        <is>
          <t>Stays in Part A; more than 12 brings Part B</t>
        </is>
      </c>
      <c r="J65" s="10" t="n"/>
      <c r="K65" s="11" t="n"/>
      <c r="L65" s="23" t="inlineStr">
        <is>
          <t>Owner</t>
        </is>
      </c>
      <c r="M65" s="25" t="n"/>
      <c r="N65" s="23" t="inlineStr">
        <is>
          <t>Design brief rev 0</t>
        </is>
      </c>
      <c r="O65" s="23" t="inlineStr">
        <is>
          <t>Decided</t>
        </is>
      </c>
    </row>
    <row r="66" ht="58" customHeight="1">
      <c r="A66" s="24" t="n">
        <v>3</v>
      </c>
      <c r="B66" s="23" t="inlineStr">
        <is>
          <t>Code and edition</t>
        </is>
      </c>
      <c r="C66" s="11" t="n"/>
      <c r="D66" s="23" t="inlineStr">
        <is>
          <t>REG Yacht Code Part A</t>
        </is>
      </c>
      <c r="E66" s="10" t="n"/>
      <c r="F66" s="11" t="n"/>
      <c r="G66" s="23" t="inlineStr">
        <is>
          <t>Part A, July 2024 edition</t>
        </is>
      </c>
      <c r="H66" s="11" t="n"/>
      <c r="I66" s="23" t="inlineStr">
        <is>
          <t>Contract after 1 Jul 2024 (Part A 1.6)</t>
        </is>
      </c>
      <c r="J66" s="10" t="n"/>
      <c r="K66" s="11" t="n"/>
      <c r="L66" s="23" t="inlineStr">
        <is>
          <t>Owner (rep advises)</t>
        </is>
      </c>
      <c r="M66" s="25" t="n"/>
      <c r="N66" s="23" t="inlineStr">
        <is>
          <t>Outline spec, general section</t>
        </is>
      </c>
      <c r="O66" s="23" t="inlineStr">
        <is>
          <t>Decided</t>
        </is>
      </c>
    </row>
    <row r="67" ht="58" customHeight="1">
      <c r="A67" s="24" t="n">
        <v>4</v>
      </c>
      <c r="B67" s="23" t="inlineStr">
        <is>
          <t>GT target and margin rules</t>
        </is>
      </c>
      <c r="C67" s="11" t="n"/>
      <c r="D67" s="23" t="inlineStr">
        <is>
          <t>Under 500 GT / 500 GT and over</t>
        </is>
      </c>
      <c r="E67" s="10" t="n"/>
      <c r="F67" s="11" t="n"/>
      <c r="G67" s="23" t="inlineStr">
        <is>
          <t>499 GT target; warn below 3 GT margin</t>
        </is>
      </c>
      <c r="H67" s="11" t="n"/>
      <c r="I67" s="23" t="inlineStr">
        <is>
          <t>Avoid 'B' chapters, ISM, ISPS, 500 GT certificates</t>
        </is>
      </c>
      <c r="J67" s="10" t="n"/>
      <c r="K67" s="11" t="n"/>
      <c r="L67" s="23" t="inlineStr">
        <is>
          <t>Owner (NA estimates)</t>
        </is>
      </c>
      <c r="M67" s="25" t="n"/>
      <c r="N67" s="23" t="inlineStr">
        <is>
          <t>Tonnage estimate rev 0</t>
        </is>
      </c>
      <c r="O67" s="23" t="inlineStr">
        <is>
          <t>Decided</t>
        </is>
      </c>
    </row>
    <row r="68" ht="58" customHeight="1">
      <c r="A68" s="24" t="n">
        <v>5</v>
      </c>
      <c r="B68" s="23" t="inlineStr">
        <is>
          <t>Flag / register</t>
        </is>
      </c>
      <c r="C68" s="11" t="n"/>
      <c r="D68" s="23" t="inlineStr">
        <is>
          <t>Red Ensign Category 1 registers</t>
        </is>
      </c>
      <c r="E68" s="10" t="n"/>
      <c r="F68" s="11" t="n"/>
      <c r="G68" s="23" t="inlineStr">
        <is>
          <t>Cayman Islands</t>
        </is>
      </c>
      <c r="H68" s="11" t="n"/>
      <c r="I68" s="23" t="inlineStr">
        <is>
          <t>REG code applies; registry offers plan approval and construction supervision; LR on its RO list</t>
        </is>
      </c>
      <c r="J68" s="10" t="n"/>
      <c r="K68" s="11" t="n"/>
      <c r="L68" s="23" t="inlineStr">
        <is>
          <t>Owner</t>
        </is>
      </c>
      <c r="M68" s="25" t="n"/>
      <c r="N68" s="23" t="inlineStr">
        <is>
          <t>Decision memo (illustrative)</t>
        </is>
      </c>
      <c r="O68" s="23" t="inlineStr">
        <is>
          <t>Decided</t>
        </is>
      </c>
    </row>
    <row r="69" ht="58" customHeight="1">
      <c r="A69" s="24" t="n">
        <v>6</v>
      </c>
      <c r="B69" s="23" t="inlineStr">
        <is>
          <t>Class society</t>
        </is>
      </c>
      <c r="C69" s="11" t="n"/>
      <c r="D69" s="23" t="inlineStr">
        <is>
          <t>IACS societies on the flag's RO list</t>
        </is>
      </c>
      <c r="E69" s="10" t="n"/>
      <c r="F69" s="11" t="n"/>
      <c r="G69" s="23" t="inlineStr">
        <is>
          <t>Lloyd's Register</t>
        </is>
      </c>
      <c r="H69" s="11" t="n"/>
      <c r="I69" s="23" t="inlineStr">
        <is>
          <t>SSC Rules with Yacht notation; on CISR RO list</t>
        </is>
      </c>
      <c r="J69" s="10" t="n"/>
      <c r="K69" s="11" t="n"/>
      <c r="L69" s="23" t="inlineStr">
        <is>
          <t>Owner</t>
        </is>
      </c>
      <c r="M69" s="25" t="n"/>
      <c r="N69" s="23" t="inlineStr">
        <is>
          <t>Decision memo; contract clause</t>
        </is>
      </c>
      <c r="O69" s="23" t="inlineStr">
        <is>
          <t>Decided</t>
        </is>
      </c>
    </row>
    <row r="70" ht="58" customHeight="1">
      <c r="A70" s="24" t="n">
        <v>7</v>
      </c>
      <c r="B70" s="23" t="inlineStr">
        <is>
          <t>Class notation</t>
        </is>
      </c>
      <c r="C70" s="11" t="n"/>
      <c r="D70" s="23" t="n"/>
      <c r="E70" s="10" t="n"/>
      <c r="F70" s="11" t="n"/>
      <c r="G70" s="23" t="inlineStr">
        <is>
          <t>✠100A1 SSC Yacht Mono G6, ✠LMC, UMS</t>
        </is>
      </c>
      <c r="H70" s="11" t="n"/>
      <c r="I70" s="23" t="inlineStr">
        <is>
          <t>Unrestricted service; UMS is the Owner's choice</t>
        </is>
      </c>
      <c r="J70" s="10" t="n"/>
      <c r="K70" s="11" t="n"/>
      <c r="L70" s="23" t="inlineStr">
        <is>
          <t>Owner with Yard</t>
        </is>
      </c>
      <c r="M70" s="25" t="n"/>
      <c r="N70" s="23" t="inlineStr">
        <is>
          <t>LR written confirmation (pending)</t>
        </is>
      </c>
      <c r="O70" s="23" t="inlineStr">
        <is>
          <t>Proposed</t>
        </is>
      </c>
    </row>
    <row r="71" ht="58" customHeight="1">
      <c r="A71" s="24" t="n">
        <v>8</v>
      </c>
      <c r="B71" s="23" t="inlineStr">
        <is>
          <t>RO split and approval routes</t>
        </is>
      </c>
      <c r="C71" s="11" t="n"/>
      <c r="D71" s="23" t="n"/>
      <c r="E71" s="10" t="n"/>
      <c r="F71" s="11" t="n"/>
      <c r="G71" s="23" t="n"/>
      <c r="H71" s="11" t="n"/>
      <c r="I71" s="23" t="inlineStr">
        <is>
          <t>To be confirmed with CISR before the drawing register is issued</t>
        </is>
      </c>
      <c r="J71" s="10" t="n"/>
      <c r="K71" s="11" t="n"/>
      <c r="L71" s="23" t="inlineStr">
        <is>
          <t>Owner's rep and Yard</t>
        </is>
      </c>
      <c r="M71" s="25" t="n"/>
      <c r="N71" s="23" t="n"/>
      <c r="O71" s="23" t="inlineStr">
        <is>
          <t>Open</t>
        </is>
      </c>
    </row>
  </sheetData>
  <mergeCells count="87">
    <mergeCell ref="D11:F11"/>
    <mergeCell ref="H10:I10"/>
    <mergeCell ref="G71:H71"/>
    <mergeCell ref="D66:F66"/>
    <mergeCell ref="H9:I9"/>
    <mergeCell ref="A3:O3"/>
    <mergeCell ref="B12:C12"/>
    <mergeCell ref="B67:C67"/>
    <mergeCell ref="D12:F12"/>
    <mergeCell ref="A5:O5"/>
    <mergeCell ref="D9:F9"/>
    <mergeCell ref="B14:C14"/>
    <mergeCell ref="G66:H66"/>
    <mergeCell ref="B13:C13"/>
    <mergeCell ref="B69:C69"/>
    <mergeCell ref="I63:K63"/>
    <mergeCell ref="D14:F14"/>
    <mergeCell ref="G68:H68"/>
    <mergeCell ref="J9:M9"/>
    <mergeCell ref="I65:K65"/>
    <mergeCell ref="H13:I13"/>
    <mergeCell ref="B64:C64"/>
    <mergeCell ref="B63:C63"/>
    <mergeCell ref="B16:C16"/>
    <mergeCell ref="G67:H67"/>
    <mergeCell ref="D17:F17"/>
    <mergeCell ref="B66:C66"/>
    <mergeCell ref="B18:C18"/>
    <mergeCell ref="G70:H70"/>
    <mergeCell ref="A2:O2"/>
    <mergeCell ref="B11:C11"/>
    <mergeCell ref="J8:M8"/>
    <mergeCell ref="I64:K64"/>
    <mergeCell ref="D68:F68"/>
    <mergeCell ref="A62:O62"/>
    <mergeCell ref="J10:M10"/>
    <mergeCell ref="H11:I11"/>
    <mergeCell ref="D67:F67"/>
    <mergeCell ref="G65:H65"/>
    <mergeCell ref="D69:F69"/>
    <mergeCell ref="B6:C6"/>
    <mergeCell ref="H12:I12"/>
    <mergeCell ref="B15:C15"/>
    <mergeCell ref="J11:M11"/>
    <mergeCell ref="H14:I14"/>
    <mergeCell ref="B7:C7"/>
    <mergeCell ref="I66:K66"/>
    <mergeCell ref="J12:M12"/>
    <mergeCell ref="D7:F7"/>
    <mergeCell ref="B71:C71"/>
    <mergeCell ref="D16:F16"/>
    <mergeCell ref="I68:K68"/>
    <mergeCell ref="I67:K67"/>
    <mergeCell ref="D71:F71"/>
    <mergeCell ref="D18:F18"/>
    <mergeCell ref="B17:C17"/>
    <mergeCell ref="G69:H69"/>
    <mergeCell ref="D8:F8"/>
    <mergeCell ref="B19:C19"/>
    <mergeCell ref="B9:C9"/>
    <mergeCell ref="G64:H64"/>
    <mergeCell ref="G63:H63"/>
    <mergeCell ref="I70:K70"/>
    <mergeCell ref="D6:F6"/>
    <mergeCell ref="D13:F13"/>
    <mergeCell ref="I71:K71"/>
    <mergeCell ref="D70:F70"/>
    <mergeCell ref="A21:O21"/>
    <mergeCell ref="B70:C70"/>
    <mergeCell ref="H6:I6"/>
    <mergeCell ref="J14:M14"/>
    <mergeCell ref="B8:C8"/>
    <mergeCell ref="D15:F15"/>
    <mergeCell ref="D64:F64"/>
    <mergeCell ref="J13:M13"/>
    <mergeCell ref="H7:I7"/>
    <mergeCell ref="B10:C10"/>
    <mergeCell ref="I69:K69"/>
    <mergeCell ref="J6:M6"/>
    <mergeCell ref="B65:C65"/>
    <mergeCell ref="D63:F63"/>
    <mergeCell ref="D10:F10"/>
    <mergeCell ref="D19:F19"/>
    <mergeCell ref="B68:C68"/>
    <mergeCell ref="D65:F65"/>
    <mergeCell ref="H8:I8"/>
    <mergeCell ref="J7:M7"/>
  </mergeCells>
  <conditionalFormatting sqref="J6">
    <cfRule type="expression" priority="1" dxfId="0">
      <formula>OR(ISNUMBER(SEARCH("NEAR",J6)),ISNUMBER(SEARCH("OPEN",J6)),ISNUMBER(SEARCH("OVER",J6)),ISNUMBER(SEARCH("Check",J6)))</formula>
    </cfRule>
  </conditionalFormatting>
  <conditionalFormatting sqref="J7">
    <cfRule type="expression" priority="2" dxfId="0">
      <formula>OR(ISNUMBER(SEARCH("NEAR",J7)),ISNUMBER(SEARCH("OPEN",J7)),ISNUMBER(SEARCH("OVER",J7)),ISNUMBER(SEARCH("Check",J7)))</formula>
    </cfRule>
  </conditionalFormatting>
  <conditionalFormatting sqref="J8">
    <cfRule type="expression" priority="3" dxfId="0">
      <formula>OR(ISNUMBER(SEARCH("NEAR",J8)),ISNUMBER(SEARCH("OPEN",J8)),ISNUMBER(SEARCH("OVER",J8)),ISNUMBER(SEARCH("Check",J8)))</formula>
    </cfRule>
  </conditionalFormatting>
  <conditionalFormatting sqref="J9">
    <cfRule type="expression" priority="4" dxfId="0">
      <formula>OR(ISNUMBER(SEARCH("NEAR",J9)),ISNUMBER(SEARCH("OPEN",J9)),ISNUMBER(SEARCH("OVER",J9)),ISNUMBER(SEARCH("Check",J9)))</formula>
    </cfRule>
  </conditionalFormatting>
  <conditionalFormatting sqref="J10">
    <cfRule type="expression" priority="5" dxfId="0">
      <formula>OR(ISNUMBER(SEARCH("NEAR",J10)),ISNUMBER(SEARCH("OPEN",J10)),ISNUMBER(SEARCH("OVER",J10)),ISNUMBER(SEARCH("Check",J10)))</formula>
    </cfRule>
  </conditionalFormatting>
  <conditionalFormatting sqref="J11">
    <cfRule type="expression" priority="6" dxfId="0">
      <formula>OR(ISNUMBER(SEARCH("NEAR",J11)),ISNUMBER(SEARCH("OPEN",J11)),ISNUMBER(SEARCH("OVER",J11)),ISNUMBER(SEARCH("Check",J11)))</formula>
    </cfRule>
  </conditionalFormatting>
  <conditionalFormatting sqref="J12">
    <cfRule type="expression" priority="7" dxfId="0">
      <formula>OR(ISNUMBER(SEARCH("NEAR",J12)),ISNUMBER(SEARCH("OPEN",J12)),ISNUMBER(SEARCH("OVER",J12)),ISNUMBER(SEARCH("Check",J12)))</formula>
    </cfRule>
  </conditionalFormatting>
  <conditionalFormatting sqref="J13">
    <cfRule type="expression" priority="8" dxfId="0">
      <formula>OR(ISNUMBER(SEARCH("NEAR",J13)),ISNUMBER(SEARCH("OPEN",J13)),ISNUMBER(SEARCH("OVER",J13)),ISNUMBER(SEARCH("Check",J13)))</formula>
    </cfRule>
  </conditionalFormatting>
  <conditionalFormatting sqref="J14">
    <cfRule type="expression" priority="9" dxfId="0">
      <formula>OR(ISNUMBER(SEARCH("NEAR",J14)),ISNUMBER(SEARCH("OPEN",J14)),ISNUMBER(SEARCH("OVER",J14)),ISNUMBER(SEARCH("Check",J14)))</formula>
    </cfRule>
  </conditionalFormatting>
  <conditionalFormatting sqref="G23:G55">
    <cfRule type="cellIs" priority="10" operator="equal" dxfId="1">
      <formula>"Yes"</formula>
    </cfRule>
    <cfRule type="cellIs" priority="11" operator="equal" dxfId="2">
      <formula>"Near"</formula>
    </cfRule>
    <cfRule type="cellIs" priority="12" operator="equal" dxfId="3">
      <formula>"No"</formula>
    </cfRule>
    <cfRule type="cellIs" priority="13" operator="equal" dxfId="4">
      <formula>"Check"</formula>
    </cfRule>
    <cfRule type="cellIs" priority="14" operator="equal" dxfId="4">
      <formula>"Voluntary"</formula>
    </cfRule>
  </conditionalFormatting>
  <conditionalFormatting sqref="A23:F55">
    <cfRule type="expression" priority="15" dxfId="5">
      <formula>$G23="No"</formula>
    </cfRule>
  </conditionalFormatting>
  <conditionalFormatting sqref="H23:O55">
    <cfRule type="expression" priority="16" dxfId="5">
      <formula>$G23="No"</formula>
    </cfRule>
  </conditionalFormatting>
  <dataValidations count="5">
    <dataValidation sqref="D6" showDropDown="0" showInputMessage="0" showErrorMessage="0" allowBlank="1" type="list">
      <formula1>"Private,Charter,Both"</formula1>
    </dataValidation>
    <dataValidation sqref="D14 D19" showDropDown="0" showInputMessage="0" showErrorMessage="0" allowBlank="1" type="list">
      <formula1>"Yes,No"</formula1>
    </dataValidation>
    <dataValidation sqref="N23:N75" showDropDown="0" showInputMessage="0" showErrorMessage="0" allowBlank="1" type="list">
      <formula1>"Open,Confirm in writing,Confirmed,Not applicable,Done"</formula1>
    </dataValidation>
    <dataValidation sqref="K23:K75" showDropDown="0" showInputMessage="0" showErrorMessage="0" allowBlank="1" type="list">
      <formula1>"Yes,No,Partly,Confirm"</formula1>
    </dataValidation>
    <dataValidation sqref="O64 O65 O66 O67 O68 O69 O70 O71" showDropDown="0" showInputMessage="0" showErrorMessage="0" allowBlank="1" type="list">
      <formula1>"Open,Proposed,Decided,Confirmed in writing"</formula1>
    </dataValidation>
  </dataValidations>
  <pageMargins left="0.75" right="0.75" top="1" bottom="1" header="0.5" footer="0.5"/>
  <pageSetup orientation="landscape" paperSize="8"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2026-09-28T05:49:10Z</dcterms:created>
  <dcterms:modified xmlns:dcterms="http://purl.org/dc/terms/" xmlns:xsi="http://www.w3.org/2001/XMLSchema-instance" xsi:type="dcterms:W3CDTF">2026-09-28T05:49:10Z</dcterms:modified>
</cp:coreProperties>
</file>