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lank" sheetId="2" state="visible" r:id="rId2"/>
    <sheet xmlns:r="http://schemas.openxmlformats.org/officeDocument/2006/relationships" name="Example (YP-48, illustrative)"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color rgb="0064748B"/>
      <sz val="9"/>
    </font>
    <font>
      <b val="1"/>
      <color rgb="00FFFFFF"/>
      <sz val="14"/>
    </font>
    <font>
      <i val="1"/>
      <color rgb="00FFFFFF"/>
      <sz val="9"/>
    </font>
    <font>
      <b val="1"/>
      <color rgb="000E2A47"/>
      <sz val="11"/>
    </font>
    <font>
      <color rgb="0016222E"/>
      <sz val="10"/>
    </font>
    <font>
      <b val="1"/>
      <sz val="9"/>
    </font>
    <font>
      <b val="1"/>
      <color rgb="00FFFFFF"/>
      <sz val="9"/>
    </font>
    <font>
      <sz val="9"/>
    </font>
    <font>
      <b val="1"/>
    </font>
    <font>
      <b val="1"/>
      <color rgb="000E2A47"/>
    </font>
  </fonts>
  <fills count="6">
    <fill>
      <patternFill/>
    </fill>
    <fill>
      <patternFill patternType="gray125"/>
    </fill>
    <fill>
      <patternFill patternType="solid">
        <fgColor rgb="000E2A47"/>
      </patternFill>
    </fill>
    <fill>
      <patternFill patternType="solid">
        <fgColor rgb="00143A61"/>
      </patternFill>
    </fill>
    <fill>
      <patternFill patternType="solid">
        <fgColor rgb="00FFFFFF"/>
      </patternFill>
    </fill>
    <fill>
      <patternFill patternType="solid">
        <fgColor rgb="00EEF2F6"/>
      </patternFill>
    </fill>
  </fills>
  <borders count="4">
    <border>
      <left/>
      <right/>
      <top/>
      <bottom/>
      <diagonal/>
    </border>
    <border>
      <top style="thick">
        <color rgb="00E8772E"/>
      </top>
    </border>
    <border>
      <left/>
      <right/>
      <top style="thick">
        <color rgb="00E8772E"/>
      </top>
      <bottom/>
      <diagonal/>
    </border>
    <border>
      <left style="thin">
        <color rgb="00DCE3EB"/>
      </left>
      <right style="thin">
        <color rgb="00DCE3EB"/>
      </right>
      <top style="thin">
        <color rgb="00DCE3EB"/>
      </top>
      <bottom style="thin">
        <color rgb="00DCE3EB"/>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0" fillId="0" borderId="2" pivotButton="0" quotePrefix="0" xfId="0"/>
    <xf numFmtId="0" fontId="3" fillId="3" borderId="0" applyAlignment="1" pivotButton="0" quotePrefix="0" xfId="0">
      <alignment vertical="center" wrapText="1" inden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0" fillId="4" borderId="3" pivotButton="0" quotePrefix="0" xfId="0"/>
    <xf numFmtId="0" fontId="0" fillId="5" borderId="3" pivotButton="0" quotePrefix="0" xfId="0"/>
    <xf numFmtId="2" fontId="0" fillId="4" borderId="3" pivotButton="0" quotePrefix="0" xfId="0"/>
    <xf numFmtId="164" fontId="0" fillId="5" borderId="3" pivotButton="0" quotePrefix="0" xfId="0"/>
    <xf numFmtId="2" fontId="0" fillId="5" borderId="3" pivotButton="0" quotePrefix="0" xfId="0"/>
    <xf numFmtId="0" fontId="7" fillId="2" borderId="3" applyAlignment="1" pivotButton="0" quotePrefix="0" xfId="0">
      <alignment vertical="center" wrapText="1"/>
    </xf>
    <xf numFmtId="0" fontId="8" fillId="0" borderId="3" applyAlignment="1" pivotButton="0" quotePrefix="0" xfId="0">
      <alignment vertical="top"/>
    </xf>
    <xf numFmtId="0" fontId="8" fillId="0" borderId="3" applyAlignment="1" pivotButton="0" quotePrefix="0" xfId="0">
      <alignment vertical="top" wrapText="1"/>
    </xf>
    <xf numFmtId="1" fontId="8" fillId="0" borderId="3" applyAlignment="1" pivotButton="0" quotePrefix="0" xfId="0">
      <alignment vertical="top"/>
    </xf>
    <xf numFmtId="2" fontId="8" fillId="5" borderId="3" pivotButton="0" quotePrefix="0" xfId="0"/>
    <xf numFmtId="0" fontId="8" fillId="5" borderId="3" pivotButton="0" quotePrefix="0" xfId="0"/>
    <xf numFmtId="0" fontId="9" fillId="0" borderId="0" pivotButton="0" quotePrefix="0" xfId="0"/>
    <xf numFmtId="1" fontId="9" fillId="5" borderId="3" pivotButton="0" quotePrefix="0" xfId="0"/>
    <xf numFmtId="2" fontId="9" fillId="5" borderId="3" pivotButton="0" quotePrefix="0" xfId="0"/>
    <xf numFmtId="0" fontId="10" fillId="0" borderId="0" pivotButton="0" quotePrefix="0" xfId="0"/>
    <xf numFmtId="0" fontId="7" fillId="2" borderId="3" applyAlignment="1" pivotButton="0" quotePrefix="0" xfId="0">
      <alignment wrapText="1"/>
    </xf>
    <xf numFmtId="0" fontId="0" fillId="0" borderId="3" pivotButton="0" quotePrefix="0" xfId="0"/>
    <xf numFmtId="164" fontId="0" fillId="0" borderId="3" pivotButton="0" quotePrefix="0" xfId="0"/>
  </cellXfs>
  <cellStyles count="1">
    <cellStyle name="Normal" xfId="0" builtinId="0" hidden="0"/>
  </cellStyles>
  <dxfs count="3">
    <dxf>
      <fill>
        <patternFill patternType="solid">
          <fgColor rgb="00F6D5D1"/>
        </patternFill>
      </fill>
    </dxf>
    <dxf>
      <fill>
        <patternFill patternType="solid">
          <fgColor rgb="00D5EFE0"/>
        </patternFill>
      </fill>
    </dxf>
    <dxf>
      <fill>
        <patternFill patternType="solid">
          <fgColor rgb="00FBE3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S-curve: planned vs measured</a:t>
            </a:r>
          </a:p>
        </rich>
      </tx>
    </title>
    <plotArea>
      <lineChart>
        <grouping val="standard"/>
        <ser>
          <idx val="0"/>
          <order val="0"/>
          <tx>
            <strRef>
              <f>'Blank'!B44</f>
            </strRef>
          </tx>
          <spPr>
            <a:ln xmlns:a="http://schemas.openxmlformats.org/drawingml/2006/main">
              <a:solidFill>
                <a:srgbClr val="1C6FB8"/>
              </a:solidFill>
              <a:prstDash val="dash"/>
            </a:ln>
          </spPr>
          <marker>
            <symbol val="none"/>
            <spPr>
              <a:ln xmlns:a="http://schemas.openxmlformats.org/drawingml/2006/main">
                <a:prstDash val="solid"/>
              </a:ln>
            </spPr>
          </marker>
          <cat>
            <numRef>
              <f>'Blank'!$A$45:$A$81</f>
            </numRef>
          </cat>
          <val>
            <numRef>
              <f>'Blank'!$B$45:$B$81</f>
            </numRef>
          </val>
          <smooth val="0"/>
        </ser>
        <ser>
          <idx val="1"/>
          <order val="1"/>
          <tx>
            <strRef>
              <f>'Blank'!C44</f>
            </strRef>
          </tx>
          <spPr>
            <a:ln xmlns:a="http://schemas.openxmlformats.org/drawingml/2006/main" w="28000">
              <a:solidFill>
                <a:srgbClr val="E8772E"/>
              </a:solidFill>
              <a:prstDash val="solid"/>
            </a:ln>
          </spPr>
          <marker>
            <symbol val="none"/>
            <spPr>
              <a:ln xmlns:a="http://schemas.openxmlformats.org/drawingml/2006/main">
                <a:prstDash val="solid"/>
              </a:ln>
            </spPr>
          </marker>
          <cat>
            <numRef>
              <f>'Blank'!$A$45:$A$81</f>
            </numRef>
          </cat>
          <val>
            <numRef>
              <f>'Blank'!$C$45:$C$81</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Cumulative progress (0 to 100)</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Physical progress index</a:t>
            </a:r>
          </a:p>
        </rich>
      </tx>
    </title>
    <plotArea>
      <lineChart>
        <grouping val="standard"/>
        <ser>
          <idx val="0"/>
          <order val="0"/>
          <tx>
            <strRef>
              <f>'Blank'!D44</f>
            </strRef>
          </tx>
          <spPr>
            <a:ln xmlns:a="http://schemas.openxmlformats.org/drawingml/2006/main">
              <a:solidFill>
                <a:srgbClr val="E8772E"/>
              </a:solidFill>
              <a:prstDash val="solid"/>
            </a:ln>
          </spPr>
          <marker>
            <symbol val="none"/>
            <spPr>
              <a:ln xmlns:a="http://schemas.openxmlformats.org/drawingml/2006/main">
                <a:prstDash val="solid"/>
              </a:ln>
            </spPr>
          </marker>
          <cat>
            <numRef>
              <f>'Blank'!$A$45:$A$81</f>
            </numRef>
          </cat>
          <val>
            <numRef>
              <f>'Blank'!$D$45:$D$81</f>
            </numRef>
          </val>
          <smooth val="0"/>
        </ser>
        <axId val="10"/>
        <axId val="100"/>
      </lineChart>
      <catAx>
        <axId val="10"/>
        <scaling>
          <orientation val="minMax"/>
        </scaling>
        <axPos val="l"/>
        <majorTickMark val="none"/>
        <minorTickMark val="none"/>
        <crossAx val="100"/>
        <lblOffset val="100"/>
      </catAx>
      <valAx>
        <axId val="100"/>
        <scaling>
          <orientation val="minMax"/>
          <max val="1.1"/>
          <min val="0.8"/>
        </scaling>
        <axPos val="l"/>
        <majorGridlines/>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S-curve: planned vs measured</a:t>
            </a:r>
          </a:p>
        </rich>
      </tx>
    </title>
    <plotArea>
      <lineChart>
        <grouping val="standard"/>
        <ser>
          <idx val="0"/>
          <order val="0"/>
          <tx>
            <strRef>
              <f>'Example (YP-48, illustrative)'!B36</f>
            </strRef>
          </tx>
          <spPr>
            <a:ln xmlns:a="http://schemas.openxmlformats.org/drawingml/2006/main">
              <a:solidFill>
                <a:srgbClr val="1C6FB8"/>
              </a:solidFill>
              <a:prstDash val="dash"/>
            </a:ln>
          </spPr>
          <marker>
            <symbol val="none"/>
            <spPr>
              <a:ln xmlns:a="http://schemas.openxmlformats.org/drawingml/2006/main">
                <a:prstDash val="solid"/>
              </a:ln>
            </spPr>
          </marker>
          <cat>
            <numRef>
              <f>'Example (YP-48, illustrative)'!$A$37:$A$67</f>
            </numRef>
          </cat>
          <val>
            <numRef>
              <f>'Example (YP-48, illustrative)'!$B$37:$B$67</f>
            </numRef>
          </val>
          <smooth val="0"/>
        </ser>
        <ser>
          <idx val="1"/>
          <order val="1"/>
          <tx>
            <strRef>
              <f>'Example (YP-48, illustrative)'!C36</f>
            </strRef>
          </tx>
          <spPr>
            <a:ln xmlns:a="http://schemas.openxmlformats.org/drawingml/2006/main" w="28000">
              <a:solidFill>
                <a:srgbClr val="E8772E"/>
              </a:solidFill>
              <a:prstDash val="solid"/>
            </a:ln>
          </spPr>
          <marker>
            <symbol val="none"/>
            <spPr>
              <a:ln xmlns:a="http://schemas.openxmlformats.org/drawingml/2006/main">
                <a:prstDash val="solid"/>
              </a:ln>
            </spPr>
          </marker>
          <cat>
            <numRef>
              <f>'Example (YP-48, illustrative)'!$A$37:$A$67</f>
            </numRef>
          </cat>
          <val>
            <numRef>
              <f>'Example (YP-48, illustrative)'!$C$37:$C$67</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Cumulative progress (0 to 100)</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Physical progress index</a:t>
            </a:r>
          </a:p>
        </rich>
      </tx>
    </title>
    <plotArea>
      <lineChart>
        <grouping val="standard"/>
        <ser>
          <idx val="0"/>
          <order val="0"/>
          <tx>
            <strRef>
              <f>'Example (YP-48, illustrative)'!D36</f>
            </strRef>
          </tx>
          <spPr>
            <a:ln xmlns:a="http://schemas.openxmlformats.org/drawingml/2006/main">
              <a:solidFill>
                <a:srgbClr val="E8772E"/>
              </a:solidFill>
              <a:prstDash val="solid"/>
            </a:ln>
          </spPr>
          <marker>
            <symbol val="none"/>
            <spPr>
              <a:ln xmlns:a="http://schemas.openxmlformats.org/drawingml/2006/main">
                <a:prstDash val="solid"/>
              </a:ln>
            </spPr>
          </marker>
          <cat>
            <numRef>
              <f>'Example (YP-48, illustrative)'!$A$37:$A$67</f>
            </numRef>
          </cat>
          <val>
            <numRef>
              <f>'Example (YP-48, illustrative)'!$D$37:$D$67</f>
            </numRef>
          </val>
          <smooth val="0"/>
        </ser>
        <axId val="10"/>
        <axId val="100"/>
      </lineChart>
      <catAx>
        <axId val="10"/>
        <scaling>
          <orientation val="minMax"/>
        </scaling>
        <axPos val="l"/>
        <majorTickMark val="none"/>
        <minorTickMark val="none"/>
        <crossAx val="100"/>
        <lblOffset val="100"/>
      </catAx>
      <valAx>
        <axId val="100"/>
        <scaling>
          <orientation val="minMax"/>
          <max val="1.1"/>
          <min val="0.8"/>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_rels/drawing3.xml.rels><Relationships xmlns="http://schemas.openxmlformats.org/package/2006/relationships"><Relationship Type="http://schemas.openxmlformats.org/officeDocument/2006/relationships/chart" Target="/xl/charts/chart3.xml" Id="rId1"/><Relationship Type="http://schemas.openxmlformats.org/officeDocument/2006/relationships/chart" Target="/xl/charts/chart4.xml" Id="rId2"/><Relationship Type="http://schemas.openxmlformats.org/officeDocument/2006/relationships/image" Target="/xl/media/image3.png" Id="rId3"/></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5</col>
      <colOff>0</colOff>
      <row>43</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5</col>
      <colOff>0</colOff>
      <row>63</row>
      <rowOff>0</rowOff>
    </from>
    <ext cx="648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0</row>
      <rowOff>0</rowOff>
    </from>
    <ext cx="1447800"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5</col>
      <colOff>0</colOff>
      <row>35</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5</col>
      <colOff>0</colOff>
      <row>55</row>
      <rowOff>0</rowOff>
    </from>
    <ext cx="648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0</row>
      <rowOff>0</rowOff>
    </from>
    <ext cx="1447800"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H23"/>
  <sheetViews>
    <sheetView showGridLines="0" workbookViewId="0">
      <selection activeCell="A1" sqref="A1"/>
    </sheetView>
  </sheetViews>
  <sheetFormatPr baseColWidth="8" defaultRowHeight="15"/>
  <cols>
    <col width="110" customWidth="1" min="1" max="1"/>
  </cols>
  <sheetData>
    <row r="1" ht="30" customHeight="1">
      <c r="H1" s="1" t="inlineStr">
        <is>
          <t>TPL-SPM-T10  |  project2-me.com</t>
        </is>
      </c>
    </row>
    <row r="2" ht="26" customHeight="1">
      <c r="A2" s="2" t="inlineStr">
        <is>
          <t>T10 Physical Progress Calculator</t>
        </is>
      </c>
      <c r="B2" s="3" t="n"/>
      <c r="C2" s="3" t="n"/>
      <c r="D2" s="3" t="n"/>
      <c r="E2" s="3" t="n"/>
      <c r="F2" s="3" t="n"/>
      <c r="G2" s="3" t="n"/>
      <c r="H2" s="3" t="n"/>
    </row>
    <row r="3" ht="30" customHeight="1">
      <c r="A3" s="4" t="inlineStr">
        <is>
          <t>Superyacht Project Management | Free PM Templates &amp; Documents for Yacht and Shipyard Projects</t>
        </is>
      </c>
    </row>
    <row r="5">
      <c r="A5" s="5" t="inlineStr">
        <is>
          <t>What it does</t>
        </is>
      </c>
    </row>
    <row r="6">
      <c r="A6" s="6" t="inlineStr">
        <is>
          <t>Turns activity weights and percentages complete into one physical progress figure on a 0 to 100 scale, compares it with the plan, and keeps a monthly log that draws the S-curve and the progress index.</t>
        </is>
      </c>
    </row>
    <row r="7">
      <c r="A7" s="6" t="inlineStr"/>
    </row>
    <row r="8">
      <c r="A8" s="5" t="inlineStr">
        <is>
          <t>How to use it</t>
        </is>
      </c>
    </row>
    <row r="9">
      <c r="A9" s="6" t="inlineStr">
        <is>
          <t>1. List your activities (WBS code, name, group) and give each a weight. Weights must total 100 (check cell).</t>
        </is>
      </c>
    </row>
    <row r="10">
      <c r="A10" s="6" t="inlineStr">
        <is>
          <t>2. Write the rule of credit for each activity (for example: steps ordered 10 / drawings 20 / FAT 30 / at yard 40).</t>
        </is>
      </c>
    </row>
    <row r="11">
      <c r="A11" s="6" t="inlineStr">
        <is>
          <t>3. Mark critical-path activities with Y (from your live schedule).</t>
        </is>
      </c>
    </row>
    <row r="12">
      <c r="A12" s="6" t="inlineStr">
        <is>
          <t>4. Each month enter planned % (from the baseline, using the same rule of credit) and measured % with an evidence reference.</t>
        </is>
      </c>
    </row>
    <row r="13">
      <c r="A13" s="6" t="inlineStr">
        <is>
          <t>5. Copy the month's totals into the monthly log. The charts redraw. The index is left blank while planned is below 10.</t>
        </is>
      </c>
    </row>
    <row r="14">
      <c r="A14" s="6" t="inlineStr"/>
    </row>
    <row r="15">
      <c r="A15" s="5" t="inlineStr">
        <is>
          <t>Colours</t>
        </is>
      </c>
    </row>
    <row r="16">
      <c r="A16" s="6" t="inlineStr">
        <is>
          <t>Index status uses the thresholds at the top of each sheet (YP-48 example: green 0.97 and above, red below 0.90). Agree your own thresholds with the Owner. The index supports the schedule rating; it does not replace the critical-path forecast.</t>
        </is>
      </c>
    </row>
    <row r="17">
      <c r="A17" s="6" t="inlineStr"/>
    </row>
    <row r="18">
      <c r="A18" s="5" t="inlineStr">
        <is>
          <t>Sheets</t>
        </is>
      </c>
    </row>
    <row r="19">
      <c r="A19" s="6" t="inlineStr">
        <is>
          <t>Blank: empty activity table (30 lines) and a 37-month log. Example (YP-48, illustrative): the month-14 measurement used in the lesson.</t>
        </is>
      </c>
    </row>
    <row r="20">
      <c r="A20" s="6" t="inlineStr"/>
    </row>
    <row r="21">
      <c r="A21" s="6" t="inlineStr">
        <is>
          <t>Illustrative project: Project YP-48 is fictional. Its parameters are chosen from publicly reported industry ranges so the numbers are realistic, but no real yard, owner or yacht is described.</t>
        </is>
      </c>
    </row>
    <row r="22">
      <c r="A22" s="6" t="inlineStr">
        <is>
          <t>Planned values in the example come from the YP-48 baseline schedule and teaching weights; measured values are invented for teaching.</t>
        </is>
      </c>
    </row>
    <row r="23">
      <c r="A23" s="6" t="inlineStr">
        <is>
          <t>White cells are inputs. Grey cells are formulas.</t>
        </is>
      </c>
    </row>
  </sheetData>
  <mergeCells count="2">
    <mergeCell ref="A3:H3"/>
    <mergeCell ref="A2:H2"/>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N81"/>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7" customWidth="1" min="1" max="1"/>
    <col width="40" customWidth="1" min="2" max="2"/>
    <col width="26" customWidth="1" min="3" max="3"/>
    <col width="8" customWidth="1" min="4" max="4"/>
    <col width="40" customWidth="1" min="5" max="5"/>
    <col width="9" customWidth="1" min="6" max="6"/>
    <col width="10" customWidth="1" min="7" max="7"/>
    <col width="11" customWidth="1" min="8" max="8"/>
    <col width="34" customWidth="1" min="9" max="9"/>
    <col width="10" customWidth="1" min="10" max="10"/>
    <col width="10" customWidth="1" min="11" max="11"/>
    <col width="10" customWidth="1" min="12" max="12"/>
    <col width="8" customWidth="1" min="13" max="13"/>
    <col width="22" customWidth="1" min="14" max="14"/>
  </cols>
  <sheetData>
    <row r="1" ht="30" customHeight="1">
      <c r="N1" s="1" t="inlineStr">
        <is>
          <t>TPL-SPM-T10  |  project2-me.com</t>
        </is>
      </c>
    </row>
    <row r="2" ht="26" customHeight="1">
      <c r="A2" s="2" t="inlineStr">
        <is>
          <t>T10 Physical Progress Calculator</t>
        </is>
      </c>
      <c r="B2" s="3" t="n"/>
      <c r="C2" s="3" t="n"/>
      <c r="D2" s="3" t="n"/>
      <c r="E2" s="3" t="n"/>
      <c r="F2" s="3" t="n"/>
      <c r="G2" s="3" t="n"/>
      <c r="H2" s="3" t="n"/>
      <c r="I2" s="3" t="n"/>
      <c r="J2" s="3" t="n"/>
      <c r="K2" s="3" t="n"/>
      <c r="L2" s="3" t="n"/>
      <c r="M2" s="3" t="n"/>
      <c r="N2" s="3" t="n"/>
    </row>
    <row r="3" ht="30" customHeight="1">
      <c r="A3" s="4" t="inlineStr">
        <is>
          <t>Enter weights, rules of credit and percentages. Weights total 100.</t>
        </is>
      </c>
    </row>
    <row r="5">
      <c r="A5" s="7" t="inlineStr">
        <is>
          <t>Measurement month</t>
        </is>
      </c>
      <c r="C5" s="8" t="n"/>
      <c r="E5" s="7" t="inlineStr">
        <is>
          <t>Weights total (must be 100)</t>
        </is>
      </c>
      <c r="F5" s="9">
        <f>SUM(D11:D40)</f>
        <v/>
      </c>
    </row>
    <row r="6">
      <c r="A6" s="7" t="inlineStr">
        <is>
          <t>Index green at or above</t>
        </is>
      </c>
      <c r="C6" s="10" t="n">
        <v>0.97</v>
      </c>
      <c r="E6" s="7" t="inlineStr">
        <is>
          <t>Total planned / measured</t>
        </is>
      </c>
      <c r="F6" s="11">
        <f>J41</f>
        <v/>
      </c>
      <c r="G6" s="11">
        <f>K41</f>
        <v/>
      </c>
    </row>
    <row r="7">
      <c r="A7" s="7" t="inlineStr">
        <is>
          <t>Index red below</t>
        </is>
      </c>
      <c r="C7" s="10" t="n">
        <v>0.9</v>
      </c>
      <c r="E7" s="7" t="inlineStr">
        <is>
          <t>Physical progress index / status</t>
        </is>
      </c>
      <c r="F7" s="12">
        <f>M41</f>
        <v/>
      </c>
      <c r="G7" s="9">
        <f>IF(M41="","",IF(M41&gt;=$C$6,"Green",IF(M41&lt;$C$7,"Red","Amber")))</f>
        <v/>
      </c>
    </row>
    <row r="8">
      <c r="E8" s="7" t="inlineStr">
        <is>
          <t>Critical lines behind plan</t>
        </is>
      </c>
      <c r="F8" s="9">
        <f>COUNTIF(N11:N40,"Critical and behind")</f>
        <v/>
      </c>
    </row>
    <row r="10" ht="30" customHeight="1">
      <c r="A10" s="13" t="inlineStr">
        <is>
          <t>WBS</t>
        </is>
      </c>
      <c r="B10" s="13" t="inlineStr">
        <is>
          <t>Activity</t>
        </is>
      </c>
      <c r="C10" s="13" t="inlineStr">
        <is>
          <t>Group</t>
        </is>
      </c>
      <c r="D10" s="13" t="inlineStr">
        <is>
          <t>Weight</t>
        </is>
      </c>
      <c r="E10" s="13" t="inlineStr">
        <is>
          <t>Rule of credit</t>
        </is>
      </c>
      <c r="F10" s="13" t="inlineStr">
        <is>
          <t>Critical (Y/N)</t>
        </is>
      </c>
      <c r="G10" s="13" t="inlineStr">
        <is>
          <t>Planned %</t>
        </is>
      </c>
      <c r="H10" s="13" t="inlineStr">
        <is>
          <t>Measured %</t>
        </is>
      </c>
      <c r="I10" s="13" t="inlineStr">
        <is>
          <t>Evidence ref</t>
        </is>
      </c>
      <c r="J10" s="13" t="inlineStr">
        <is>
          <t>Planned value</t>
        </is>
      </c>
      <c r="K10" s="13" t="inlineStr">
        <is>
          <t>Measured value</t>
        </is>
      </c>
      <c r="L10" s="13" t="inlineStr">
        <is>
          <t>Variance</t>
        </is>
      </c>
      <c r="M10" s="13" t="inlineStr">
        <is>
          <t>Index</t>
        </is>
      </c>
      <c r="N10" s="13" t="inlineStr">
        <is>
          <t>Flag</t>
        </is>
      </c>
    </row>
    <row r="11">
      <c r="A11" s="14" t="n"/>
      <c r="B11" s="15" t="n"/>
      <c r="C11" s="14" t="n"/>
      <c r="D11" s="14" t="n"/>
      <c r="E11" s="15" t="n"/>
      <c r="F11" s="14" t="n"/>
      <c r="G11" s="16" t="n"/>
      <c r="H11" s="16" t="n"/>
      <c r="I11" s="15" t="n"/>
      <c r="J11" s="17">
        <f>IF(OR(D11="",G11=""),"",D11*G11/100)</f>
        <v/>
      </c>
      <c r="K11" s="17">
        <f>IF(OR(D11="",H11=""),"",D11*H11/100)</f>
        <v/>
      </c>
      <c r="L11" s="17">
        <f>IF(OR(J11="",K11=""),"",K11-J11)</f>
        <v/>
      </c>
      <c r="M11" s="17">
        <f>IF(OR(J11="",K11="",N(J11)=0),"",K11/J11)</f>
        <v/>
      </c>
      <c r="N11" s="18">
        <f>IF(OR(J11="",K11=""),"",IF(AND(F11="Y",K11&lt;J11),"Critical and behind",IF(K11&lt;J11,"Behind","")))</f>
        <v/>
      </c>
    </row>
    <row r="12">
      <c r="A12" s="14" t="n"/>
      <c r="B12" s="15" t="n"/>
      <c r="C12" s="14" t="n"/>
      <c r="D12" s="14" t="n"/>
      <c r="E12" s="15" t="n"/>
      <c r="F12" s="14" t="n"/>
      <c r="G12" s="16" t="n"/>
      <c r="H12" s="16" t="n"/>
      <c r="I12" s="15" t="n"/>
      <c r="J12" s="17">
        <f>IF(OR(D12="",G12=""),"",D12*G12/100)</f>
        <v/>
      </c>
      <c r="K12" s="17">
        <f>IF(OR(D12="",H12=""),"",D12*H12/100)</f>
        <v/>
      </c>
      <c r="L12" s="17">
        <f>IF(OR(J12="",K12=""),"",K12-J12)</f>
        <v/>
      </c>
      <c r="M12" s="17">
        <f>IF(OR(J12="",K12="",N(J12)=0),"",K12/J12)</f>
        <v/>
      </c>
      <c r="N12" s="18">
        <f>IF(OR(J12="",K12=""),"",IF(AND(F12="Y",K12&lt;J12),"Critical and behind",IF(K12&lt;J12,"Behind","")))</f>
        <v/>
      </c>
    </row>
    <row r="13">
      <c r="A13" s="14" t="n"/>
      <c r="B13" s="15" t="n"/>
      <c r="C13" s="14" t="n"/>
      <c r="D13" s="14" t="n"/>
      <c r="E13" s="15" t="n"/>
      <c r="F13" s="14" t="n"/>
      <c r="G13" s="16" t="n"/>
      <c r="H13" s="16" t="n"/>
      <c r="I13" s="15" t="n"/>
      <c r="J13" s="17">
        <f>IF(OR(D13="",G13=""),"",D13*G13/100)</f>
        <v/>
      </c>
      <c r="K13" s="17">
        <f>IF(OR(D13="",H13=""),"",D13*H13/100)</f>
        <v/>
      </c>
      <c r="L13" s="17">
        <f>IF(OR(J13="",K13=""),"",K13-J13)</f>
        <v/>
      </c>
      <c r="M13" s="17">
        <f>IF(OR(J13="",K13="",N(J13)=0),"",K13/J13)</f>
        <v/>
      </c>
      <c r="N13" s="18">
        <f>IF(OR(J13="",K13=""),"",IF(AND(F13="Y",K13&lt;J13),"Critical and behind",IF(K13&lt;J13,"Behind","")))</f>
        <v/>
      </c>
    </row>
    <row r="14">
      <c r="A14" s="14" t="n"/>
      <c r="B14" s="15" t="n"/>
      <c r="C14" s="14" t="n"/>
      <c r="D14" s="14" t="n"/>
      <c r="E14" s="15" t="n"/>
      <c r="F14" s="14" t="n"/>
      <c r="G14" s="16" t="n"/>
      <c r="H14" s="16" t="n"/>
      <c r="I14" s="15" t="n"/>
      <c r="J14" s="17">
        <f>IF(OR(D14="",G14=""),"",D14*G14/100)</f>
        <v/>
      </c>
      <c r="K14" s="17">
        <f>IF(OR(D14="",H14=""),"",D14*H14/100)</f>
        <v/>
      </c>
      <c r="L14" s="17">
        <f>IF(OR(J14="",K14=""),"",K14-J14)</f>
        <v/>
      </c>
      <c r="M14" s="17">
        <f>IF(OR(J14="",K14="",N(J14)=0),"",K14/J14)</f>
        <v/>
      </c>
      <c r="N14" s="18">
        <f>IF(OR(J14="",K14=""),"",IF(AND(F14="Y",K14&lt;J14),"Critical and behind",IF(K14&lt;J14,"Behind","")))</f>
        <v/>
      </c>
    </row>
    <row r="15">
      <c r="A15" s="14" t="n"/>
      <c r="B15" s="15" t="n"/>
      <c r="C15" s="14" t="n"/>
      <c r="D15" s="14" t="n"/>
      <c r="E15" s="15" t="n"/>
      <c r="F15" s="14" t="n"/>
      <c r="G15" s="16" t="n"/>
      <c r="H15" s="16" t="n"/>
      <c r="I15" s="15" t="n"/>
      <c r="J15" s="17">
        <f>IF(OR(D15="",G15=""),"",D15*G15/100)</f>
        <v/>
      </c>
      <c r="K15" s="17">
        <f>IF(OR(D15="",H15=""),"",D15*H15/100)</f>
        <v/>
      </c>
      <c r="L15" s="17">
        <f>IF(OR(J15="",K15=""),"",K15-J15)</f>
        <v/>
      </c>
      <c r="M15" s="17">
        <f>IF(OR(J15="",K15="",N(J15)=0),"",K15/J15)</f>
        <v/>
      </c>
      <c r="N15" s="18">
        <f>IF(OR(J15="",K15=""),"",IF(AND(F15="Y",K15&lt;J15),"Critical and behind",IF(K15&lt;J15,"Behind","")))</f>
        <v/>
      </c>
    </row>
    <row r="16">
      <c r="A16" s="14" t="n"/>
      <c r="B16" s="15" t="n"/>
      <c r="C16" s="14" t="n"/>
      <c r="D16" s="14" t="n"/>
      <c r="E16" s="15" t="n"/>
      <c r="F16" s="14" t="n"/>
      <c r="G16" s="16" t="n"/>
      <c r="H16" s="16" t="n"/>
      <c r="I16" s="15" t="n"/>
      <c r="J16" s="17">
        <f>IF(OR(D16="",G16=""),"",D16*G16/100)</f>
        <v/>
      </c>
      <c r="K16" s="17">
        <f>IF(OR(D16="",H16=""),"",D16*H16/100)</f>
        <v/>
      </c>
      <c r="L16" s="17">
        <f>IF(OR(J16="",K16=""),"",K16-J16)</f>
        <v/>
      </c>
      <c r="M16" s="17">
        <f>IF(OR(J16="",K16="",N(J16)=0),"",K16/J16)</f>
        <v/>
      </c>
      <c r="N16" s="18">
        <f>IF(OR(J16="",K16=""),"",IF(AND(F16="Y",K16&lt;J16),"Critical and behind",IF(K16&lt;J16,"Behind","")))</f>
        <v/>
      </c>
    </row>
    <row r="17">
      <c r="A17" s="14" t="n"/>
      <c r="B17" s="15" t="n"/>
      <c r="C17" s="14" t="n"/>
      <c r="D17" s="14" t="n"/>
      <c r="E17" s="15" t="n"/>
      <c r="F17" s="14" t="n"/>
      <c r="G17" s="16" t="n"/>
      <c r="H17" s="16" t="n"/>
      <c r="I17" s="15" t="n"/>
      <c r="J17" s="17">
        <f>IF(OR(D17="",G17=""),"",D17*G17/100)</f>
        <v/>
      </c>
      <c r="K17" s="17">
        <f>IF(OR(D17="",H17=""),"",D17*H17/100)</f>
        <v/>
      </c>
      <c r="L17" s="17">
        <f>IF(OR(J17="",K17=""),"",K17-J17)</f>
        <v/>
      </c>
      <c r="M17" s="17">
        <f>IF(OR(J17="",K17="",N(J17)=0),"",K17/J17)</f>
        <v/>
      </c>
      <c r="N17" s="18">
        <f>IF(OR(J17="",K17=""),"",IF(AND(F17="Y",K17&lt;J17),"Critical and behind",IF(K17&lt;J17,"Behind","")))</f>
        <v/>
      </c>
    </row>
    <row r="18">
      <c r="A18" s="14" t="n"/>
      <c r="B18" s="15" t="n"/>
      <c r="C18" s="14" t="n"/>
      <c r="D18" s="14" t="n"/>
      <c r="E18" s="15" t="n"/>
      <c r="F18" s="14" t="n"/>
      <c r="G18" s="16" t="n"/>
      <c r="H18" s="16" t="n"/>
      <c r="I18" s="15" t="n"/>
      <c r="J18" s="17">
        <f>IF(OR(D18="",G18=""),"",D18*G18/100)</f>
        <v/>
      </c>
      <c r="K18" s="17">
        <f>IF(OR(D18="",H18=""),"",D18*H18/100)</f>
        <v/>
      </c>
      <c r="L18" s="17">
        <f>IF(OR(J18="",K18=""),"",K18-J18)</f>
        <v/>
      </c>
      <c r="M18" s="17">
        <f>IF(OR(J18="",K18="",N(J18)=0),"",K18/J18)</f>
        <v/>
      </c>
      <c r="N18" s="18">
        <f>IF(OR(J18="",K18=""),"",IF(AND(F18="Y",K18&lt;J18),"Critical and behind",IF(K18&lt;J18,"Behind","")))</f>
        <v/>
      </c>
    </row>
    <row r="19">
      <c r="A19" s="14" t="n"/>
      <c r="B19" s="15" t="n"/>
      <c r="C19" s="14" t="n"/>
      <c r="D19" s="14" t="n"/>
      <c r="E19" s="15" t="n"/>
      <c r="F19" s="14" t="n"/>
      <c r="G19" s="16" t="n"/>
      <c r="H19" s="16" t="n"/>
      <c r="I19" s="15" t="n"/>
      <c r="J19" s="17">
        <f>IF(OR(D19="",G19=""),"",D19*G19/100)</f>
        <v/>
      </c>
      <c r="K19" s="17">
        <f>IF(OR(D19="",H19=""),"",D19*H19/100)</f>
        <v/>
      </c>
      <c r="L19" s="17">
        <f>IF(OR(J19="",K19=""),"",K19-J19)</f>
        <v/>
      </c>
      <c r="M19" s="17">
        <f>IF(OR(J19="",K19="",N(J19)=0),"",K19/J19)</f>
        <v/>
      </c>
      <c r="N19" s="18">
        <f>IF(OR(J19="",K19=""),"",IF(AND(F19="Y",K19&lt;J19),"Critical and behind",IF(K19&lt;J19,"Behind","")))</f>
        <v/>
      </c>
    </row>
    <row r="20">
      <c r="A20" s="14" t="n"/>
      <c r="B20" s="15" t="n"/>
      <c r="C20" s="14" t="n"/>
      <c r="D20" s="14" t="n"/>
      <c r="E20" s="15" t="n"/>
      <c r="F20" s="14" t="n"/>
      <c r="G20" s="16" t="n"/>
      <c r="H20" s="16" t="n"/>
      <c r="I20" s="15" t="n"/>
      <c r="J20" s="17">
        <f>IF(OR(D20="",G20=""),"",D20*G20/100)</f>
        <v/>
      </c>
      <c r="K20" s="17">
        <f>IF(OR(D20="",H20=""),"",D20*H20/100)</f>
        <v/>
      </c>
      <c r="L20" s="17">
        <f>IF(OR(J20="",K20=""),"",K20-J20)</f>
        <v/>
      </c>
      <c r="M20" s="17">
        <f>IF(OR(J20="",K20="",N(J20)=0),"",K20/J20)</f>
        <v/>
      </c>
      <c r="N20" s="18">
        <f>IF(OR(J20="",K20=""),"",IF(AND(F20="Y",K20&lt;J20),"Critical and behind",IF(K20&lt;J20,"Behind","")))</f>
        <v/>
      </c>
    </row>
    <row r="21">
      <c r="A21" s="14" t="n"/>
      <c r="B21" s="15" t="n"/>
      <c r="C21" s="14" t="n"/>
      <c r="D21" s="14" t="n"/>
      <c r="E21" s="15" t="n"/>
      <c r="F21" s="14" t="n"/>
      <c r="G21" s="16" t="n"/>
      <c r="H21" s="16" t="n"/>
      <c r="I21" s="15" t="n"/>
      <c r="J21" s="17">
        <f>IF(OR(D21="",G21=""),"",D21*G21/100)</f>
        <v/>
      </c>
      <c r="K21" s="17">
        <f>IF(OR(D21="",H21=""),"",D21*H21/100)</f>
        <v/>
      </c>
      <c r="L21" s="17">
        <f>IF(OR(J21="",K21=""),"",K21-J21)</f>
        <v/>
      </c>
      <c r="M21" s="17">
        <f>IF(OR(J21="",K21="",N(J21)=0),"",K21/J21)</f>
        <v/>
      </c>
      <c r="N21" s="18">
        <f>IF(OR(J21="",K21=""),"",IF(AND(F21="Y",K21&lt;J21),"Critical and behind",IF(K21&lt;J21,"Behind","")))</f>
        <v/>
      </c>
    </row>
    <row r="22">
      <c r="A22" s="14" t="n"/>
      <c r="B22" s="15" t="n"/>
      <c r="C22" s="14" t="n"/>
      <c r="D22" s="14" t="n"/>
      <c r="E22" s="15" t="n"/>
      <c r="F22" s="14" t="n"/>
      <c r="G22" s="16" t="n"/>
      <c r="H22" s="16" t="n"/>
      <c r="I22" s="15" t="n"/>
      <c r="J22" s="17">
        <f>IF(OR(D22="",G22=""),"",D22*G22/100)</f>
        <v/>
      </c>
      <c r="K22" s="17">
        <f>IF(OR(D22="",H22=""),"",D22*H22/100)</f>
        <v/>
      </c>
      <c r="L22" s="17">
        <f>IF(OR(J22="",K22=""),"",K22-J22)</f>
        <v/>
      </c>
      <c r="M22" s="17">
        <f>IF(OR(J22="",K22="",N(J22)=0),"",K22/J22)</f>
        <v/>
      </c>
      <c r="N22" s="18">
        <f>IF(OR(J22="",K22=""),"",IF(AND(F22="Y",K22&lt;J22),"Critical and behind",IF(K22&lt;J22,"Behind","")))</f>
        <v/>
      </c>
    </row>
    <row r="23">
      <c r="A23" s="14" t="n"/>
      <c r="B23" s="15" t="n"/>
      <c r="C23" s="14" t="n"/>
      <c r="D23" s="14" t="n"/>
      <c r="E23" s="15" t="n"/>
      <c r="F23" s="14" t="n"/>
      <c r="G23" s="16" t="n"/>
      <c r="H23" s="16" t="n"/>
      <c r="I23" s="15" t="n"/>
      <c r="J23" s="17">
        <f>IF(OR(D23="",G23=""),"",D23*G23/100)</f>
        <v/>
      </c>
      <c r="K23" s="17">
        <f>IF(OR(D23="",H23=""),"",D23*H23/100)</f>
        <v/>
      </c>
      <c r="L23" s="17">
        <f>IF(OR(J23="",K23=""),"",K23-J23)</f>
        <v/>
      </c>
      <c r="M23" s="17">
        <f>IF(OR(J23="",K23="",N(J23)=0),"",K23/J23)</f>
        <v/>
      </c>
      <c r="N23" s="18">
        <f>IF(OR(J23="",K23=""),"",IF(AND(F23="Y",K23&lt;J23),"Critical and behind",IF(K23&lt;J23,"Behind","")))</f>
        <v/>
      </c>
    </row>
    <row r="24">
      <c r="A24" s="14" t="n"/>
      <c r="B24" s="15" t="n"/>
      <c r="C24" s="14" t="n"/>
      <c r="D24" s="14" t="n"/>
      <c r="E24" s="15" t="n"/>
      <c r="F24" s="14" t="n"/>
      <c r="G24" s="16" t="n"/>
      <c r="H24" s="16" t="n"/>
      <c r="I24" s="15" t="n"/>
      <c r="J24" s="17">
        <f>IF(OR(D24="",G24=""),"",D24*G24/100)</f>
        <v/>
      </c>
      <c r="K24" s="17">
        <f>IF(OR(D24="",H24=""),"",D24*H24/100)</f>
        <v/>
      </c>
      <c r="L24" s="17">
        <f>IF(OR(J24="",K24=""),"",K24-J24)</f>
        <v/>
      </c>
      <c r="M24" s="17">
        <f>IF(OR(J24="",K24="",N(J24)=0),"",K24/J24)</f>
        <v/>
      </c>
      <c r="N24" s="18">
        <f>IF(OR(J24="",K24=""),"",IF(AND(F24="Y",K24&lt;J24),"Critical and behind",IF(K24&lt;J24,"Behind","")))</f>
        <v/>
      </c>
    </row>
    <row r="25">
      <c r="A25" s="14" t="n"/>
      <c r="B25" s="15" t="n"/>
      <c r="C25" s="14" t="n"/>
      <c r="D25" s="14" t="n"/>
      <c r="E25" s="15" t="n"/>
      <c r="F25" s="14" t="n"/>
      <c r="G25" s="16" t="n"/>
      <c r="H25" s="16" t="n"/>
      <c r="I25" s="15" t="n"/>
      <c r="J25" s="17">
        <f>IF(OR(D25="",G25=""),"",D25*G25/100)</f>
        <v/>
      </c>
      <c r="K25" s="17">
        <f>IF(OR(D25="",H25=""),"",D25*H25/100)</f>
        <v/>
      </c>
      <c r="L25" s="17">
        <f>IF(OR(J25="",K25=""),"",K25-J25)</f>
        <v/>
      </c>
      <c r="M25" s="17">
        <f>IF(OR(J25="",K25="",N(J25)=0),"",K25/J25)</f>
        <v/>
      </c>
      <c r="N25" s="18">
        <f>IF(OR(J25="",K25=""),"",IF(AND(F25="Y",K25&lt;J25),"Critical and behind",IF(K25&lt;J25,"Behind","")))</f>
        <v/>
      </c>
    </row>
    <row r="26">
      <c r="A26" s="14" t="n"/>
      <c r="B26" s="15" t="n"/>
      <c r="C26" s="14" t="n"/>
      <c r="D26" s="14" t="n"/>
      <c r="E26" s="15" t="n"/>
      <c r="F26" s="14" t="n"/>
      <c r="G26" s="16" t="n"/>
      <c r="H26" s="16" t="n"/>
      <c r="I26" s="15" t="n"/>
      <c r="J26" s="17">
        <f>IF(OR(D26="",G26=""),"",D26*G26/100)</f>
        <v/>
      </c>
      <c r="K26" s="17">
        <f>IF(OR(D26="",H26=""),"",D26*H26/100)</f>
        <v/>
      </c>
      <c r="L26" s="17">
        <f>IF(OR(J26="",K26=""),"",K26-J26)</f>
        <v/>
      </c>
      <c r="M26" s="17">
        <f>IF(OR(J26="",K26="",N(J26)=0),"",K26/J26)</f>
        <v/>
      </c>
      <c r="N26" s="18">
        <f>IF(OR(J26="",K26=""),"",IF(AND(F26="Y",K26&lt;J26),"Critical and behind",IF(K26&lt;J26,"Behind","")))</f>
        <v/>
      </c>
    </row>
    <row r="27">
      <c r="A27" s="14" t="n"/>
      <c r="B27" s="15" t="n"/>
      <c r="C27" s="14" t="n"/>
      <c r="D27" s="14" t="n"/>
      <c r="E27" s="15" t="n"/>
      <c r="F27" s="14" t="n"/>
      <c r="G27" s="16" t="n"/>
      <c r="H27" s="16" t="n"/>
      <c r="I27" s="15" t="n"/>
      <c r="J27" s="17">
        <f>IF(OR(D27="",G27=""),"",D27*G27/100)</f>
        <v/>
      </c>
      <c r="K27" s="17">
        <f>IF(OR(D27="",H27=""),"",D27*H27/100)</f>
        <v/>
      </c>
      <c r="L27" s="17">
        <f>IF(OR(J27="",K27=""),"",K27-J27)</f>
        <v/>
      </c>
      <c r="M27" s="17">
        <f>IF(OR(J27="",K27="",N(J27)=0),"",K27/J27)</f>
        <v/>
      </c>
      <c r="N27" s="18">
        <f>IF(OR(J27="",K27=""),"",IF(AND(F27="Y",K27&lt;J27),"Critical and behind",IF(K27&lt;J27,"Behind","")))</f>
        <v/>
      </c>
    </row>
    <row r="28">
      <c r="A28" s="14" t="n"/>
      <c r="B28" s="15" t="n"/>
      <c r="C28" s="14" t="n"/>
      <c r="D28" s="14" t="n"/>
      <c r="E28" s="15" t="n"/>
      <c r="F28" s="14" t="n"/>
      <c r="G28" s="16" t="n"/>
      <c r="H28" s="16" t="n"/>
      <c r="I28" s="15" t="n"/>
      <c r="J28" s="17">
        <f>IF(OR(D28="",G28=""),"",D28*G28/100)</f>
        <v/>
      </c>
      <c r="K28" s="17">
        <f>IF(OR(D28="",H28=""),"",D28*H28/100)</f>
        <v/>
      </c>
      <c r="L28" s="17">
        <f>IF(OR(J28="",K28=""),"",K28-J28)</f>
        <v/>
      </c>
      <c r="M28" s="17">
        <f>IF(OR(J28="",K28="",N(J28)=0),"",K28/J28)</f>
        <v/>
      </c>
      <c r="N28" s="18">
        <f>IF(OR(J28="",K28=""),"",IF(AND(F28="Y",K28&lt;J28),"Critical and behind",IF(K28&lt;J28,"Behind","")))</f>
        <v/>
      </c>
    </row>
    <row r="29">
      <c r="A29" s="14" t="n"/>
      <c r="B29" s="15" t="n"/>
      <c r="C29" s="14" t="n"/>
      <c r="D29" s="14" t="n"/>
      <c r="E29" s="15" t="n"/>
      <c r="F29" s="14" t="n"/>
      <c r="G29" s="16" t="n"/>
      <c r="H29" s="16" t="n"/>
      <c r="I29" s="15" t="n"/>
      <c r="J29" s="17">
        <f>IF(OR(D29="",G29=""),"",D29*G29/100)</f>
        <v/>
      </c>
      <c r="K29" s="17">
        <f>IF(OR(D29="",H29=""),"",D29*H29/100)</f>
        <v/>
      </c>
      <c r="L29" s="17">
        <f>IF(OR(J29="",K29=""),"",K29-J29)</f>
        <v/>
      </c>
      <c r="M29" s="17">
        <f>IF(OR(J29="",K29="",N(J29)=0),"",K29/J29)</f>
        <v/>
      </c>
      <c r="N29" s="18">
        <f>IF(OR(J29="",K29=""),"",IF(AND(F29="Y",K29&lt;J29),"Critical and behind",IF(K29&lt;J29,"Behind","")))</f>
        <v/>
      </c>
    </row>
    <row r="30">
      <c r="A30" s="14" t="n"/>
      <c r="B30" s="15" t="n"/>
      <c r="C30" s="14" t="n"/>
      <c r="D30" s="14" t="n"/>
      <c r="E30" s="15" t="n"/>
      <c r="F30" s="14" t="n"/>
      <c r="G30" s="16" t="n"/>
      <c r="H30" s="16" t="n"/>
      <c r="I30" s="15" t="n"/>
      <c r="J30" s="17">
        <f>IF(OR(D30="",G30=""),"",D30*G30/100)</f>
        <v/>
      </c>
      <c r="K30" s="17">
        <f>IF(OR(D30="",H30=""),"",D30*H30/100)</f>
        <v/>
      </c>
      <c r="L30" s="17">
        <f>IF(OR(J30="",K30=""),"",K30-J30)</f>
        <v/>
      </c>
      <c r="M30" s="17">
        <f>IF(OR(J30="",K30="",N(J30)=0),"",K30/J30)</f>
        <v/>
      </c>
      <c r="N30" s="18">
        <f>IF(OR(J30="",K30=""),"",IF(AND(F30="Y",K30&lt;J30),"Critical and behind",IF(K30&lt;J30,"Behind","")))</f>
        <v/>
      </c>
    </row>
    <row r="31">
      <c r="A31" s="14" t="n"/>
      <c r="B31" s="15" t="n"/>
      <c r="C31" s="14" t="n"/>
      <c r="D31" s="14" t="n"/>
      <c r="E31" s="15" t="n"/>
      <c r="F31" s="14" t="n"/>
      <c r="G31" s="16" t="n"/>
      <c r="H31" s="16" t="n"/>
      <c r="I31" s="15" t="n"/>
      <c r="J31" s="17">
        <f>IF(OR(D31="",G31=""),"",D31*G31/100)</f>
        <v/>
      </c>
      <c r="K31" s="17">
        <f>IF(OR(D31="",H31=""),"",D31*H31/100)</f>
        <v/>
      </c>
      <c r="L31" s="17">
        <f>IF(OR(J31="",K31=""),"",K31-J31)</f>
        <v/>
      </c>
      <c r="M31" s="17">
        <f>IF(OR(J31="",K31="",N(J31)=0),"",K31/J31)</f>
        <v/>
      </c>
      <c r="N31" s="18">
        <f>IF(OR(J31="",K31=""),"",IF(AND(F31="Y",K31&lt;J31),"Critical and behind",IF(K31&lt;J31,"Behind","")))</f>
        <v/>
      </c>
    </row>
    <row r="32">
      <c r="A32" s="14" t="n"/>
      <c r="B32" s="15" t="n"/>
      <c r="C32" s="14" t="n"/>
      <c r="D32" s="14" t="n"/>
      <c r="E32" s="15" t="n"/>
      <c r="F32" s="14" t="n"/>
      <c r="G32" s="16" t="n"/>
      <c r="H32" s="16" t="n"/>
      <c r="I32" s="15" t="n"/>
      <c r="J32" s="17">
        <f>IF(OR(D32="",G32=""),"",D32*G32/100)</f>
        <v/>
      </c>
      <c r="K32" s="17">
        <f>IF(OR(D32="",H32=""),"",D32*H32/100)</f>
        <v/>
      </c>
      <c r="L32" s="17">
        <f>IF(OR(J32="",K32=""),"",K32-J32)</f>
        <v/>
      </c>
      <c r="M32" s="17">
        <f>IF(OR(J32="",K32="",N(J32)=0),"",K32/J32)</f>
        <v/>
      </c>
      <c r="N32" s="18">
        <f>IF(OR(J32="",K32=""),"",IF(AND(F32="Y",K32&lt;J32),"Critical and behind",IF(K32&lt;J32,"Behind","")))</f>
        <v/>
      </c>
    </row>
    <row r="33">
      <c r="A33" s="14" t="n"/>
      <c r="B33" s="15" t="n"/>
      <c r="C33" s="14" t="n"/>
      <c r="D33" s="14" t="n"/>
      <c r="E33" s="15" t="n"/>
      <c r="F33" s="14" t="n"/>
      <c r="G33" s="16" t="n"/>
      <c r="H33" s="16" t="n"/>
      <c r="I33" s="15" t="n"/>
      <c r="J33" s="17">
        <f>IF(OR(D33="",G33=""),"",D33*G33/100)</f>
        <v/>
      </c>
      <c r="K33" s="17">
        <f>IF(OR(D33="",H33=""),"",D33*H33/100)</f>
        <v/>
      </c>
      <c r="L33" s="17">
        <f>IF(OR(J33="",K33=""),"",K33-J33)</f>
        <v/>
      </c>
      <c r="M33" s="17">
        <f>IF(OR(J33="",K33="",N(J33)=0),"",K33/J33)</f>
        <v/>
      </c>
      <c r="N33" s="18">
        <f>IF(OR(J33="",K33=""),"",IF(AND(F33="Y",K33&lt;J33),"Critical and behind",IF(K33&lt;J33,"Behind","")))</f>
        <v/>
      </c>
    </row>
    <row r="34">
      <c r="A34" s="14" t="n"/>
      <c r="B34" s="15" t="n"/>
      <c r="C34" s="14" t="n"/>
      <c r="D34" s="14" t="n"/>
      <c r="E34" s="15" t="n"/>
      <c r="F34" s="14" t="n"/>
      <c r="G34" s="16" t="n"/>
      <c r="H34" s="16" t="n"/>
      <c r="I34" s="15" t="n"/>
      <c r="J34" s="17">
        <f>IF(OR(D34="",G34=""),"",D34*G34/100)</f>
        <v/>
      </c>
      <c r="K34" s="17">
        <f>IF(OR(D34="",H34=""),"",D34*H34/100)</f>
        <v/>
      </c>
      <c r="L34" s="17">
        <f>IF(OR(J34="",K34=""),"",K34-J34)</f>
        <v/>
      </c>
      <c r="M34" s="17">
        <f>IF(OR(J34="",K34="",N(J34)=0),"",K34/J34)</f>
        <v/>
      </c>
      <c r="N34" s="18">
        <f>IF(OR(J34="",K34=""),"",IF(AND(F34="Y",K34&lt;J34),"Critical and behind",IF(K34&lt;J34,"Behind","")))</f>
        <v/>
      </c>
    </row>
    <row r="35">
      <c r="A35" s="14" t="n"/>
      <c r="B35" s="15" t="n"/>
      <c r="C35" s="14" t="n"/>
      <c r="D35" s="14" t="n"/>
      <c r="E35" s="15" t="n"/>
      <c r="F35" s="14" t="n"/>
      <c r="G35" s="16" t="n"/>
      <c r="H35" s="16" t="n"/>
      <c r="I35" s="15" t="n"/>
      <c r="J35" s="17">
        <f>IF(OR(D35="",G35=""),"",D35*G35/100)</f>
        <v/>
      </c>
      <c r="K35" s="17">
        <f>IF(OR(D35="",H35=""),"",D35*H35/100)</f>
        <v/>
      </c>
      <c r="L35" s="17">
        <f>IF(OR(J35="",K35=""),"",K35-J35)</f>
        <v/>
      </c>
      <c r="M35" s="17">
        <f>IF(OR(J35="",K35="",N(J35)=0),"",K35/J35)</f>
        <v/>
      </c>
      <c r="N35" s="18">
        <f>IF(OR(J35="",K35=""),"",IF(AND(F35="Y",K35&lt;J35),"Critical and behind",IF(K35&lt;J35,"Behind","")))</f>
        <v/>
      </c>
    </row>
    <row r="36">
      <c r="A36" s="14" t="n"/>
      <c r="B36" s="15" t="n"/>
      <c r="C36" s="14" t="n"/>
      <c r="D36" s="14" t="n"/>
      <c r="E36" s="15" t="n"/>
      <c r="F36" s="14" t="n"/>
      <c r="G36" s="16" t="n"/>
      <c r="H36" s="16" t="n"/>
      <c r="I36" s="15" t="n"/>
      <c r="J36" s="17">
        <f>IF(OR(D36="",G36=""),"",D36*G36/100)</f>
        <v/>
      </c>
      <c r="K36" s="17">
        <f>IF(OR(D36="",H36=""),"",D36*H36/100)</f>
        <v/>
      </c>
      <c r="L36" s="17">
        <f>IF(OR(J36="",K36=""),"",K36-J36)</f>
        <v/>
      </c>
      <c r="M36" s="17">
        <f>IF(OR(J36="",K36="",N(J36)=0),"",K36/J36)</f>
        <v/>
      </c>
      <c r="N36" s="18">
        <f>IF(OR(J36="",K36=""),"",IF(AND(F36="Y",K36&lt;J36),"Critical and behind",IF(K36&lt;J36,"Behind","")))</f>
        <v/>
      </c>
    </row>
    <row r="37">
      <c r="A37" s="14" t="n"/>
      <c r="B37" s="15" t="n"/>
      <c r="C37" s="14" t="n"/>
      <c r="D37" s="14" t="n"/>
      <c r="E37" s="15" t="n"/>
      <c r="F37" s="14" t="n"/>
      <c r="G37" s="16" t="n"/>
      <c r="H37" s="16" t="n"/>
      <c r="I37" s="15" t="n"/>
      <c r="J37" s="17">
        <f>IF(OR(D37="",G37=""),"",D37*G37/100)</f>
        <v/>
      </c>
      <c r="K37" s="17">
        <f>IF(OR(D37="",H37=""),"",D37*H37/100)</f>
        <v/>
      </c>
      <c r="L37" s="17">
        <f>IF(OR(J37="",K37=""),"",K37-J37)</f>
        <v/>
      </c>
      <c r="M37" s="17">
        <f>IF(OR(J37="",K37="",N(J37)=0),"",K37/J37)</f>
        <v/>
      </c>
      <c r="N37" s="18">
        <f>IF(OR(J37="",K37=""),"",IF(AND(F37="Y",K37&lt;J37),"Critical and behind",IF(K37&lt;J37,"Behind","")))</f>
        <v/>
      </c>
    </row>
    <row r="38">
      <c r="A38" s="14" t="n"/>
      <c r="B38" s="15" t="n"/>
      <c r="C38" s="14" t="n"/>
      <c r="D38" s="14" t="n"/>
      <c r="E38" s="15" t="n"/>
      <c r="F38" s="14" t="n"/>
      <c r="G38" s="16" t="n"/>
      <c r="H38" s="16" t="n"/>
      <c r="I38" s="15" t="n"/>
      <c r="J38" s="17">
        <f>IF(OR(D38="",G38=""),"",D38*G38/100)</f>
        <v/>
      </c>
      <c r="K38" s="17">
        <f>IF(OR(D38="",H38=""),"",D38*H38/100)</f>
        <v/>
      </c>
      <c r="L38" s="17">
        <f>IF(OR(J38="",K38=""),"",K38-J38)</f>
        <v/>
      </c>
      <c r="M38" s="17">
        <f>IF(OR(J38="",K38="",N(J38)=0),"",K38/J38)</f>
        <v/>
      </c>
      <c r="N38" s="18">
        <f>IF(OR(J38="",K38=""),"",IF(AND(F38="Y",K38&lt;J38),"Critical and behind",IF(K38&lt;J38,"Behind","")))</f>
        <v/>
      </c>
    </row>
    <row r="39">
      <c r="A39" s="14" t="n"/>
      <c r="B39" s="15" t="n"/>
      <c r="C39" s="14" t="n"/>
      <c r="D39" s="14" t="n"/>
      <c r="E39" s="15" t="n"/>
      <c r="F39" s="14" t="n"/>
      <c r="G39" s="16" t="n"/>
      <c r="H39" s="16" t="n"/>
      <c r="I39" s="15" t="n"/>
      <c r="J39" s="17">
        <f>IF(OR(D39="",G39=""),"",D39*G39/100)</f>
        <v/>
      </c>
      <c r="K39" s="17">
        <f>IF(OR(D39="",H39=""),"",D39*H39/100)</f>
        <v/>
      </c>
      <c r="L39" s="17">
        <f>IF(OR(J39="",K39=""),"",K39-J39)</f>
        <v/>
      </c>
      <c r="M39" s="17">
        <f>IF(OR(J39="",K39="",N(J39)=0),"",K39/J39)</f>
        <v/>
      </c>
      <c r="N39" s="18">
        <f>IF(OR(J39="",K39=""),"",IF(AND(F39="Y",K39&lt;J39),"Critical and behind",IF(K39&lt;J39,"Behind","")))</f>
        <v/>
      </c>
    </row>
    <row r="40">
      <c r="A40" s="14" t="n"/>
      <c r="B40" s="15" t="n"/>
      <c r="C40" s="14" t="n"/>
      <c r="D40" s="14" t="n"/>
      <c r="E40" s="15" t="n"/>
      <c r="F40" s="14" t="n"/>
      <c r="G40" s="16" t="n"/>
      <c r="H40" s="16" t="n"/>
      <c r="I40" s="15" t="n"/>
      <c r="J40" s="17">
        <f>IF(OR(D40="",G40=""),"",D40*G40/100)</f>
        <v/>
      </c>
      <c r="K40" s="17">
        <f>IF(OR(D40="",H40=""),"",D40*H40/100)</f>
        <v/>
      </c>
      <c r="L40" s="17">
        <f>IF(OR(J40="",K40=""),"",K40-J40)</f>
        <v/>
      </c>
      <c r="M40" s="17">
        <f>IF(OR(J40="",K40="",N(J40)=0),"",K40/J40)</f>
        <v/>
      </c>
      <c r="N40" s="18">
        <f>IF(OR(J40="",K40=""),"",IF(AND(F40="Y",K40&lt;J40),"Critical and behind",IF(K40&lt;J40,"Behind","")))</f>
        <v/>
      </c>
    </row>
    <row r="41">
      <c r="B41" s="19" t="inlineStr">
        <is>
          <t>Total</t>
        </is>
      </c>
      <c r="D41" s="20">
        <f>SUM(D11:D40)</f>
        <v/>
      </c>
      <c r="J41" s="21">
        <f>SUM(J11:J40)</f>
        <v/>
      </c>
      <c r="K41" s="21">
        <f>SUM(K11:K40)</f>
        <v/>
      </c>
      <c r="L41" s="21">
        <f>K41-J41</f>
        <v/>
      </c>
      <c r="M41" s="21">
        <f>IF(N(J41)&lt;10,"",K41/J41)</f>
        <v/>
      </c>
    </row>
    <row r="43">
      <c r="A43" s="22" t="inlineStr">
        <is>
          <t>Monthly log (copy the month's totals here; the charts redraw)</t>
        </is>
      </c>
    </row>
    <row r="44">
      <c r="A44" s="23" t="inlineStr">
        <is>
          <t>Month</t>
        </is>
      </c>
      <c r="B44" s="23" t="inlineStr">
        <is>
          <t>Planned (cumulative)</t>
        </is>
      </c>
      <c r="C44" s="23" t="inlineStr">
        <is>
          <t>Measured (cumulative)</t>
        </is>
      </c>
      <c r="D44" s="23" t="inlineStr">
        <is>
          <t>Index</t>
        </is>
      </c>
    </row>
    <row r="45">
      <c r="A45" s="24" t="n">
        <v>0</v>
      </c>
      <c r="B45" s="25" t="n"/>
      <c r="C45" s="25" t="n"/>
      <c r="D45" s="12">
        <f>IF(OR(B45="",C45="",N(B45)&lt;10),NA(),C45/B45)</f>
        <v/>
      </c>
    </row>
    <row r="46">
      <c r="A46" s="24" t="n">
        <v>1</v>
      </c>
      <c r="B46" s="25" t="n"/>
      <c r="C46" s="25" t="n"/>
      <c r="D46" s="12">
        <f>IF(OR(B46="",C46="",N(B46)&lt;10),NA(),C46/B46)</f>
        <v/>
      </c>
    </row>
    <row r="47">
      <c r="A47" s="24" t="n">
        <v>2</v>
      </c>
      <c r="B47" s="25" t="n"/>
      <c r="C47" s="25" t="n"/>
      <c r="D47" s="12">
        <f>IF(OR(B47="",C47="",N(B47)&lt;10),NA(),C47/B47)</f>
        <v/>
      </c>
    </row>
    <row r="48">
      <c r="A48" s="24" t="n">
        <v>3</v>
      </c>
      <c r="B48" s="25" t="n"/>
      <c r="C48" s="25" t="n"/>
      <c r="D48" s="12">
        <f>IF(OR(B48="",C48="",N(B48)&lt;10),NA(),C48/B48)</f>
        <v/>
      </c>
    </row>
    <row r="49">
      <c r="A49" s="24" t="n">
        <v>4</v>
      </c>
      <c r="B49" s="25" t="n"/>
      <c r="C49" s="25" t="n"/>
      <c r="D49" s="12">
        <f>IF(OR(B49="",C49="",N(B49)&lt;10),NA(),C49/B49)</f>
        <v/>
      </c>
    </row>
    <row r="50">
      <c r="A50" s="24" t="n">
        <v>5</v>
      </c>
      <c r="B50" s="25" t="n"/>
      <c r="C50" s="25" t="n"/>
      <c r="D50" s="12">
        <f>IF(OR(B50="",C50="",N(B50)&lt;10),NA(),C50/B50)</f>
        <v/>
      </c>
    </row>
    <row r="51">
      <c r="A51" s="24" t="n">
        <v>6</v>
      </c>
      <c r="B51" s="25" t="n"/>
      <c r="C51" s="25" t="n"/>
      <c r="D51" s="12">
        <f>IF(OR(B51="",C51="",N(B51)&lt;10),NA(),C51/B51)</f>
        <v/>
      </c>
    </row>
    <row r="52">
      <c r="A52" s="24" t="n">
        <v>7</v>
      </c>
      <c r="B52" s="25" t="n"/>
      <c r="C52" s="25" t="n"/>
      <c r="D52" s="12">
        <f>IF(OR(B52="",C52="",N(B52)&lt;10),NA(),C52/B52)</f>
        <v/>
      </c>
    </row>
    <row r="53">
      <c r="A53" s="24" t="n">
        <v>8</v>
      </c>
      <c r="B53" s="25" t="n"/>
      <c r="C53" s="25" t="n"/>
      <c r="D53" s="12">
        <f>IF(OR(B53="",C53="",N(B53)&lt;10),NA(),C53/B53)</f>
        <v/>
      </c>
    </row>
    <row r="54">
      <c r="A54" s="24" t="n">
        <v>9</v>
      </c>
      <c r="B54" s="25" t="n"/>
      <c r="C54" s="25" t="n"/>
      <c r="D54" s="12">
        <f>IF(OR(B54="",C54="",N(B54)&lt;10),NA(),C54/B54)</f>
        <v/>
      </c>
    </row>
    <row r="55">
      <c r="A55" s="24" t="n">
        <v>10</v>
      </c>
      <c r="B55" s="25" t="n"/>
      <c r="C55" s="25" t="n"/>
      <c r="D55" s="12">
        <f>IF(OR(B55="",C55="",N(B55)&lt;10),NA(),C55/B55)</f>
        <v/>
      </c>
    </row>
    <row r="56">
      <c r="A56" s="24" t="n">
        <v>11</v>
      </c>
      <c r="B56" s="25" t="n"/>
      <c r="C56" s="25" t="n"/>
      <c r="D56" s="12">
        <f>IF(OR(B56="",C56="",N(B56)&lt;10),NA(),C56/B56)</f>
        <v/>
      </c>
    </row>
    <row r="57">
      <c r="A57" s="24" t="n">
        <v>12</v>
      </c>
      <c r="B57" s="25" t="n"/>
      <c r="C57" s="25" t="n"/>
      <c r="D57" s="12">
        <f>IF(OR(B57="",C57="",N(B57)&lt;10),NA(),C57/B57)</f>
        <v/>
      </c>
    </row>
    <row r="58">
      <c r="A58" s="24" t="n">
        <v>13</v>
      </c>
      <c r="B58" s="25" t="n"/>
      <c r="C58" s="25" t="n"/>
      <c r="D58" s="12">
        <f>IF(OR(B58="",C58="",N(B58)&lt;10),NA(),C58/B58)</f>
        <v/>
      </c>
    </row>
    <row r="59">
      <c r="A59" s="24" t="n">
        <v>14</v>
      </c>
      <c r="B59" s="25" t="n"/>
      <c r="C59" s="25" t="n"/>
      <c r="D59" s="12">
        <f>IF(OR(B59="",C59="",N(B59)&lt;10),NA(),C59/B59)</f>
        <v/>
      </c>
    </row>
    <row r="60">
      <c r="A60" s="24" t="n">
        <v>15</v>
      </c>
      <c r="B60" s="25" t="n"/>
      <c r="C60" s="25" t="n"/>
      <c r="D60" s="12">
        <f>IF(OR(B60="",C60="",N(B60)&lt;10),NA(),C60/B60)</f>
        <v/>
      </c>
    </row>
    <row r="61">
      <c r="A61" s="24" t="n">
        <v>16</v>
      </c>
      <c r="B61" s="25" t="n"/>
      <c r="C61" s="25" t="n"/>
      <c r="D61" s="12">
        <f>IF(OR(B61="",C61="",N(B61)&lt;10),NA(),C61/B61)</f>
        <v/>
      </c>
    </row>
    <row r="62">
      <c r="A62" s="24" t="n">
        <v>17</v>
      </c>
      <c r="B62" s="25" t="n"/>
      <c r="C62" s="25" t="n"/>
      <c r="D62" s="12">
        <f>IF(OR(B62="",C62="",N(B62)&lt;10),NA(),C62/B62)</f>
        <v/>
      </c>
    </row>
    <row r="63">
      <c r="A63" s="24" t="n">
        <v>18</v>
      </c>
      <c r="B63" s="25" t="n"/>
      <c r="C63" s="25" t="n"/>
      <c r="D63" s="12">
        <f>IF(OR(B63="",C63="",N(B63)&lt;10),NA(),C63/B63)</f>
        <v/>
      </c>
    </row>
    <row r="64">
      <c r="A64" s="24" t="n">
        <v>19</v>
      </c>
      <c r="B64" s="25" t="n"/>
      <c r="C64" s="25" t="n"/>
      <c r="D64" s="12">
        <f>IF(OR(B64="",C64="",N(B64)&lt;10),NA(),C64/B64)</f>
        <v/>
      </c>
    </row>
    <row r="65">
      <c r="A65" s="24" t="n">
        <v>20</v>
      </c>
      <c r="B65" s="25" t="n"/>
      <c r="C65" s="25" t="n"/>
      <c r="D65" s="12">
        <f>IF(OR(B65="",C65="",N(B65)&lt;10),NA(),C65/B65)</f>
        <v/>
      </c>
    </row>
    <row r="66">
      <c r="A66" s="24" t="n">
        <v>21</v>
      </c>
      <c r="B66" s="25" t="n"/>
      <c r="C66" s="25" t="n"/>
      <c r="D66" s="12">
        <f>IF(OR(B66="",C66="",N(B66)&lt;10),NA(),C66/B66)</f>
        <v/>
      </c>
    </row>
    <row r="67">
      <c r="A67" s="24" t="n">
        <v>22</v>
      </c>
      <c r="B67" s="25" t="n"/>
      <c r="C67" s="25" t="n"/>
      <c r="D67" s="12">
        <f>IF(OR(B67="",C67="",N(B67)&lt;10),NA(),C67/B67)</f>
        <v/>
      </c>
    </row>
    <row r="68">
      <c r="A68" s="24" t="n">
        <v>23</v>
      </c>
      <c r="B68" s="25" t="n"/>
      <c r="C68" s="25" t="n"/>
      <c r="D68" s="12">
        <f>IF(OR(B68="",C68="",N(B68)&lt;10),NA(),C68/B68)</f>
        <v/>
      </c>
    </row>
    <row r="69">
      <c r="A69" s="24" t="n">
        <v>24</v>
      </c>
      <c r="B69" s="25" t="n"/>
      <c r="C69" s="25" t="n"/>
      <c r="D69" s="12">
        <f>IF(OR(B69="",C69="",N(B69)&lt;10),NA(),C69/B69)</f>
        <v/>
      </c>
    </row>
    <row r="70">
      <c r="A70" s="24" t="n">
        <v>25</v>
      </c>
      <c r="B70" s="25" t="n"/>
      <c r="C70" s="25" t="n"/>
      <c r="D70" s="12">
        <f>IF(OR(B70="",C70="",N(B70)&lt;10),NA(),C70/B70)</f>
        <v/>
      </c>
    </row>
    <row r="71">
      <c r="A71" s="24" t="n">
        <v>26</v>
      </c>
      <c r="B71" s="25" t="n"/>
      <c r="C71" s="25" t="n"/>
      <c r="D71" s="12">
        <f>IF(OR(B71="",C71="",N(B71)&lt;10),NA(),C71/B71)</f>
        <v/>
      </c>
    </row>
    <row r="72">
      <c r="A72" s="24" t="n">
        <v>27</v>
      </c>
      <c r="B72" s="25" t="n"/>
      <c r="C72" s="25" t="n"/>
      <c r="D72" s="12">
        <f>IF(OR(B72="",C72="",N(B72)&lt;10),NA(),C72/B72)</f>
        <v/>
      </c>
    </row>
    <row r="73">
      <c r="A73" s="24" t="n">
        <v>28</v>
      </c>
      <c r="B73" s="25" t="n"/>
      <c r="C73" s="25" t="n"/>
      <c r="D73" s="12">
        <f>IF(OR(B73="",C73="",N(B73)&lt;10),NA(),C73/B73)</f>
        <v/>
      </c>
    </row>
    <row r="74">
      <c r="A74" s="24" t="n">
        <v>29</v>
      </c>
      <c r="B74" s="25" t="n"/>
      <c r="C74" s="25" t="n"/>
      <c r="D74" s="12">
        <f>IF(OR(B74="",C74="",N(B74)&lt;10),NA(),C74/B74)</f>
        <v/>
      </c>
    </row>
    <row r="75">
      <c r="A75" s="24" t="n">
        <v>30</v>
      </c>
      <c r="B75" s="25" t="n"/>
      <c r="C75" s="25" t="n"/>
      <c r="D75" s="12">
        <f>IF(OR(B75="",C75="",N(B75)&lt;10),NA(),C75/B75)</f>
        <v/>
      </c>
    </row>
    <row r="76">
      <c r="A76" s="24" t="n">
        <v>31</v>
      </c>
      <c r="B76" s="25" t="n"/>
      <c r="C76" s="25" t="n"/>
      <c r="D76" s="12">
        <f>IF(OR(B76="",C76="",N(B76)&lt;10),NA(),C76/B76)</f>
        <v/>
      </c>
    </row>
    <row r="77">
      <c r="A77" s="24" t="n">
        <v>32</v>
      </c>
      <c r="B77" s="25" t="n"/>
      <c r="C77" s="25" t="n"/>
      <c r="D77" s="12">
        <f>IF(OR(B77="",C77="",N(B77)&lt;10),NA(),C77/B77)</f>
        <v/>
      </c>
    </row>
    <row r="78">
      <c r="A78" s="24" t="n">
        <v>33</v>
      </c>
      <c r="B78" s="25" t="n"/>
      <c r="C78" s="25" t="n"/>
      <c r="D78" s="12">
        <f>IF(OR(B78="",C78="",N(B78)&lt;10),NA(),C78/B78)</f>
        <v/>
      </c>
    </row>
    <row r="79">
      <c r="A79" s="24" t="n">
        <v>34</v>
      </c>
      <c r="B79" s="25" t="n"/>
      <c r="C79" s="25" t="n"/>
      <c r="D79" s="12">
        <f>IF(OR(B79="",C79="",N(B79)&lt;10),NA(),C79/B79)</f>
        <v/>
      </c>
    </row>
    <row r="80">
      <c r="A80" s="24" t="n">
        <v>35</v>
      </c>
      <c r="B80" s="25" t="n"/>
      <c r="C80" s="25" t="n"/>
      <c r="D80" s="12">
        <f>IF(OR(B80="",C80="",N(B80)&lt;10),NA(),C80/B80)</f>
        <v/>
      </c>
    </row>
    <row r="81">
      <c r="A81" s="24" t="n">
        <v>36</v>
      </c>
      <c r="B81" s="25" t="n"/>
      <c r="C81" s="25" t="n"/>
      <c r="D81" s="12">
        <f>IF(OR(B81="",C81="",N(B81)&lt;10),NA(),C81/B81)</f>
        <v/>
      </c>
    </row>
  </sheetData>
  <mergeCells count="5">
    <mergeCell ref="A3:N3"/>
    <mergeCell ref="A7:B7"/>
    <mergeCell ref="A2:N2"/>
    <mergeCell ref="A5:B5"/>
    <mergeCell ref="A6:B6"/>
  </mergeCells>
  <conditionalFormatting sqref="F5">
    <cfRule type="expression" priority="1" dxfId="0">
      <formula>AND(F5&lt;&gt;0,F5&lt;&gt;100)</formula>
    </cfRule>
  </conditionalFormatting>
  <conditionalFormatting sqref="G7">
    <cfRule type="cellIs" priority="2" operator="equal" dxfId="1">
      <formula>"Green"</formula>
    </cfRule>
    <cfRule type="cellIs" priority="3" operator="equal" dxfId="2">
      <formula>"Amber"</formula>
    </cfRule>
    <cfRule type="cellIs" priority="4" operator="equal" dxfId="0">
      <formula>"Red"</formula>
    </cfRule>
  </conditionalFormatting>
  <conditionalFormatting sqref="F8">
    <cfRule type="cellIs" priority="5" operator="greaterThan" dxfId="2">
      <formula>0</formula>
    </cfRule>
  </conditionalFormatting>
  <conditionalFormatting sqref="N11:N40">
    <cfRule type="cellIs" priority="6" operator="equal" dxfId="2">
      <formula>"Critical and behind"</formula>
    </cfRule>
  </conditionalFormatting>
  <dataValidations count="1">
    <dataValidation sqref="F11 F12 F13 F14 F15 F16 F17 F18 F19 F20 F21 F22 F23 F24 F25 F26 F27 F28 F29 F30 F31 F32 F33 F34 F35 F36 F37 F38 F39 F40" showDropDown="0" showInputMessage="0" showErrorMessage="0" allowBlank="1" type="list">
      <formula1>"Y,N"</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67"/>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7" customWidth="1" min="1" max="1"/>
    <col width="40" customWidth="1" min="2" max="2"/>
    <col width="26" customWidth="1" min="3" max="3"/>
    <col width="8" customWidth="1" min="4" max="4"/>
    <col width="40" customWidth="1" min="5" max="5"/>
    <col width="9" customWidth="1" min="6" max="6"/>
    <col width="10" customWidth="1" min="7" max="7"/>
    <col width="11" customWidth="1" min="8" max="8"/>
    <col width="34" customWidth="1" min="9" max="9"/>
    <col width="10" customWidth="1" min="10" max="10"/>
    <col width="10" customWidth="1" min="11" max="11"/>
    <col width="10" customWidth="1" min="12" max="12"/>
    <col width="8" customWidth="1" min="13" max="13"/>
    <col width="22" customWidth="1" min="14" max="14"/>
  </cols>
  <sheetData>
    <row r="1" ht="30" customHeight="1">
      <c r="N1" s="1" t="inlineStr">
        <is>
          <t>TPL-SPM-T10  |  project2-me.com</t>
        </is>
      </c>
    </row>
    <row r="2" ht="26" customHeight="1">
      <c r="A2" s="2" t="inlineStr">
        <is>
          <t>T10 Physical Progress Calculator</t>
        </is>
      </c>
      <c r="B2" s="3" t="n"/>
      <c r="C2" s="3" t="n"/>
      <c r="D2" s="3" t="n"/>
      <c r="E2" s="3" t="n"/>
      <c r="F2" s="3" t="n"/>
      <c r="G2" s="3" t="n"/>
      <c r="H2" s="3" t="n"/>
      <c r="I2" s="3" t="n"/>
      <c r="J2" s="3" t="n"/>
      <c r="K2" s="3" t="n"/>
      <c r="L2" s="3" t="n"/>
      <c r="M2" s="3" t="n"/>
      <c r="N2" s="3" t="n"/>
    </row>
    <row r="3" ht="30" customHeight="1">
      <c r="A3" s="4" t="inlineStr">
        <is>
          <t>Example (YP-48, illustrative): month-14 measurement. Illustrative project: Project YP-48 is fictional. Its parameters are chosen from publicly reported industry ranges so the numbers are realistic, but no real yard, owner or yacht is described.</t>
        </is>
      </c>
    </row>
    <row r="5">
      <c r="A5" s="7" t="inlineStr">
        <is>
          <t>Measurement month</t>
        </is>
      </c>
      <c r="C5" s="8" t="n">
        <v>14</v>
      </c>
      <c r="E5" s="7" t="inlineStr">
        <is>
          <t>Weights total (must be 100)</t>
        </is>
      </c>
      <c r="F5" s="9">
        <f>SUM(D11:D32)</f>
        <v/>
      </c>
    </row>
    <row r="6">
      <c r="A6" s="7" t="inlineStr">
        <is>
          <t>Index green at or above</t>
        </is>
      </c>
      <c r="C6" s="10" t="n">
        <v>0.97</v>
      </c>
      <c r="E6" s="7" t="inlineStr">
        <is>
          <t>Total planned / measured</t>
        </is>
      </c>
      <c r="F6" s="11">
        <f>J33</f>
        <v/>
      </c>
      <c r="G6" s="11">
        <f>K33</f>
        <v/>
      </c>
    </row>
    <row r="7">
      <c r="A7" s="7" t="inlineStr">
        <is>
          <t>Index red below</t>
        </is>
      </c>
      <c r="C7" s="10" t="n">
        <v>0.9</v>
      </c>
      <c r="E7" s="7" t="inlineStr">
        <is>
          <t>Physical progress index / status</t>
        </is>
      </c>
      <c r="F7" s="12">
        <f>M33</f>
        <v/>
      </c>
      <c r="G7" s="9">
        <f>IF(M33="","",IF(M33&gt;=$C$6,"Green",IF(M33&lt;$C$7,"Red","Amber")))</f>
        <v/>
      </c>
    </row>
    <row r="8">
      <c r="E8" s="7" t="inlineStr">
        <is>
          <t>Critical lines behind plan</t>
        </is>
      </c>
      <c r="F8" s="9">
        <f>COUNTIF(N11:N32,"Critical and behind")</f>
        <v/>
      </c>
    </row>
    <row r="10" ht="30" customHeight="1">
      <c r="A10" s="13" t="inlineStr">
        <is>
          <t>WBS</t>
        </is>
      </c>
      <c r="B10" s="13" t="inlineStr">
        <is>
          <t>Activity</t>
        </is>
      </c>
      <c r="C10" s="13" t="inlineStr">
        <is>
          <t>Group</t>
        </is>
      </c>
      <c r="D10" s="13" t="inlineStr">
        <is>
          <t>Weight</t>
        </is>
      </c>
      <c r="E10" s="13" t="inlineStr">
        <is>
          <t>Rule of credit</t>
        </is>
      </c>
      <c r="F10" s="13" t="inlineStr">
        <is>
          <t>Critical (Y/N)</t>
        </is>
      </c>
      <c r="G10" s="13" t="inlineStr">
        <is>
          <t>Planned %</t>
        </is>
      </c>
      <c r="H10" s="13" t="inlineStr">
        <is>
          <t>Measured %</t>
        </is>
      </c>
      <c r="I10" s="13" t="inlineStr">
        <is>
          <t>Evidence ref</t>
        </is>
      </c>
      <c r="J10" s="13" t="inlineStr">
        <is>
          <t>Planned value</t>
        </is>
      </c>
      <c r="K10" s="13" t="inlineStr">
        <is>
          <t>Measured value</t>
        </is>
      </c>
      <c r="L10" s="13" t="inlineStr">
        <is>
          <t>Variance</t>
        </is>
      </c>
      <c r="M10" s="13" t="inlineStr">
        <is>
          <t>Index</t>
        </is>
      </c>
      <c r="N10" s="13" t="inlineStr">
        <is>
          <t>Flag</t>
        </is>
      </c>
    </row>
    <row r="11">
      <c r="A11" s="14" t="inlineStr">
        <is>
          <t>2.1</t>
        </is>
      </c>
      <c r="B11" s="15" t="inlineStr">
        <is>
          <t>Basic design and class/flag plan approval</t>
        </is>
      </c>
      <c r="C11" s="14" t="inlineStr">
        <is>
          <t>Design and engineering</t>
        </is>
      </c>
      <c r="D11" s="14" t="n">
        <v>4</v>
      </c>
      <c r="E11" s="15" t="inlineStr">
        <is>
          <t>Drawings approved / drawings on list</t>
        </is>
      </c>
      <c r="F11" s="14" t="inlineStr">
        <is>
          <t>Y</t>
        </is>
      </c>
      <c r="G11" s="16" t="n">
        <v>100</v>
      </c>
      <c r="H11" s="16" t="n">
        <v>100</v>
      </c>
      <c r="I11" s="15" t="inlineStr">
        <is>
          <t>Register T7, all basic design items approved</t>
        </is>
      </c>
      <c r="J11" s="17">
        <f>IF(OR(D11="",G11=""),"",D11*G11/100)</f>
        <v/>
      </c>
      <c r="K11" s="17">
        <f>IF(OR(D11="",H11=""),"",D11*H11/100)</f>
        <v/>
      </c>
      <c r="L11" s="17">
        <f>IF(OR(J11="",K11=""),"",K11-J11)</f>
        <v/>
      </c>
      <c r="M11" s="17">
        <f>IF(OR(J11="",K11="",N(J11)=0),"",K11/J11)</f>
        <v/>
      </c>
      <c r="N11" s="18">
        <f>IF(OR(J11="",K11=""),"",IF(AND(F11="Y",K11&lt;J11),"Critical and behind",IF(K11&lt;J11,"Behind","")))</f>
        <v/>
      </c>
    </row>
    <row r="12">
      <c r="A12" s="14" t="inlineStr">
        <is>
          <t>2.3</t>
        </is>
      </c>
      <c r="B12" s="15" t="inlineStr">
        <is>
          <t>Detail and production engineering</t>
        </is>
      </c>
      <c r="C12" s="14" t="inlineStr">
        <is>
          <t>Design and engineering</t>
        </is>
      </c>
      <c r="D12" s="14" t="n">
        <v>5</v>
      </c>
      <c r="E12" s="15" t="inlineStr">
        <is>
          <t>Drawings issued for production / list</t>
        </is>
      </c>
      <c r="F12" s="14" t="inlineStr">
        <is>
          <t>Y</t>
        </is>
      </c>
      <c r="G12" s="16" t="n">
        <v>100</v>
      </c>
      <c r="H12" s="16" t="n">
        <v>95</v>
      </c>
      <c r="I12" s="15" t="inlineStr">
        <is>
          <t>Register T7, 6 production drawings not yet issued</t>
        </is>
      </c>
      <c r="J12" s="17">
        <f>IF(OR(D12="",G12=""),"",D12*G12/100)</f>
        <v/>
      </c>
      <c r="K12" s="17">
        <f>IF(OR(D12="",H12=""),"",D12*H12/100)</f>
        <v/>
      </c>
      <c r="L12" s="17">
        <f>IF(OR(J12="",K12=""),"",K12-J12)</f>
        <v/>
      </c>
      <c r="M12" s="17">
        <f>IF(OR(J12="",K12="",N(J12)=0),"",K12/J12)</f>
        <v/>
      </c>
      <c r="N12" s="18">
        <f>IF(OR(J12="",K12=""),"",IF(AND(F12="Y",K12&lt;J12),"Critical and behind",IF(K12&lt;J12,"Behind","")))</f>
        <v/>
      </c>
    </row>
    <row r="13">
      <c r="A13" s="14" t="inlineStr">
        <is>
          <t>2.4</t>
        </is>
      </c>
      <c r="B13" s="15" t="inlineStr">
        <is>
          <t>Interior detail design and sample approval</t>
        </is>
      </c>
      <c r="C13" s="14" t="inlineStr">
        <is>
          <t>Design and engineering</t>
        </is>
      </c>
      <c r="D13" s="14" t="n">
        <v>2</v>
      </c>
      <c r="E13" s="15" t="inlineStr">
        <is>
          <t>Interior drawings and samples approved / list</t>
        </is>
      </c>
      <c r="F13" s="14" t="inlineStr">
        <is>
          <t>N</t>
        </is>
      </c>
      <c r="G13" s="16" t="n">
        <v>100</v>
      </c>
      <c r="H13" s="16" t="n">
        <v>85</v>
      </c>
      <c r="I13" s="15" t="inlineStr">
        <is>
          <t>Two stone samples and AV/IT spec awaiting Owner</t>
        </is>
      </c>
      <c r="J13" s="17">
        <f>IF(OR(D13="",G13=""),"",D13*G13/100)</f>
        <v/>
      </c>
      <c r="K13" s="17">
        <f>IF(OR(D13="",H13=""),"",D13*H13/100)</f>
        <v/>
      </c>
      <c r="L13" s="17">
        <f>IF(OR(J13="",K13=""),"",K13-J13)</f>
        <v/>
      </c>
      <c r="M13" s="17">
        <f>IF(OR(J13="",K13="",N(J13)=0),"",K13/J13)</f>
        <v/>
      </c>
      <c r="N13" s="18">
        <f>IF(OR(J13="",K13=""),"",IF(AND(F13="Y",K13&lt;J13),"Critical and behind",IF(K13&lt;J13,"Behind","")))</f>
        <v/>
      </c>
    </row>
    <row r="14">
      <c r="A14" s="14" t="inlineStr">
        <is>
          <t>3.1</t>
        </is>
      </c>
      <c r="B14" s="15" t="inlineStr">
        <is>
          <t>Propulsion package: order to delivery</t>
        </is>
      </c>
      <c r="C14" s="14" t="inlineStr">
        <is>
          <t>Long-lead equipment and packages</t>
        </is>
      </c>
      <c r="D14" s="14" t="n">
        <v>8</v>
      </c>
      <c r="E14" s="15" t="inlineStr">
        <is>
          <t>Steps: ordered 10, drawings 20, FAT 30, at yard 40</t>
        </is>
      </c>
      <c r="F14" s="14" t="inlineStr">
        <is>
          <t>N</t>
        </is>
      </c>
      <c r="G14" s="16" t="n">
        <v>100</v>
      </c>
      <c r="H14" s="16" t="n">
        <v>100</v>
      </c>
      <c r="I14" s="15" t="inlineStr">
        <is>
          <t>Delivery notes, month 12</t>
        </is>
      </c>
      <c r="J14" s="17">
        <f>IF(OR(D14="",G14=""),"",D14*G14/100)</f>
        <v/>
      </c>
      <c r="K14" s="17">
        <f>IF(OR(D14="",H14=""),"",D14*H14/100)</f>
        <v/>
      </c>
      <c r="L14" s="17">
        <f>IF(OR(J14="",K14=""),"",K14-J14)</f>
        <v/>
      </c>
      <c r="M14" s="17">
        <f>IF(OR(J14="",K14="",N(J14)=0),"",K14/J14)</f>
        <v/>
      </c>
      <c r="N14" s="18">
        <f>IF(OR(J14="",K14=""),"",IF(AND(F14="Y",K14&lt;J14),"Critical and behind",IF(K14&lt;J14,"Behind","")))</f>
        <v/>
      </c>
    </row>
    <row r="15">
      <c r="A15" s="14" t="inlineStr">
        <is>
          <t>3.2</t>
        </is>
      </c>
      <c r="B15" s="15" t="inlineStr">
        <is>
          <t>Generator sets: order to delivery</t>
        </is>
      </c>
      <c r="C15" s="14" t="inlineStr">
        <is>
          <t>Long-lead equipment and packages</t>
        </is>
      </c>
      <c r="D15" s="14" t="n">
        <v>4</v>
      </c>
      <c r="E15" s="15" t="inlineStr">
        <is>
          <t>Steps: ordered 10, drawings 20, FAT 30, at yard 40</t>
        </is>
      </c>
      <c r="F15" s="14" t="inlineStr">
        <is>
          <t>N</t>
        </is>
      </c>
      <c r="G15" s="16" t="n">
        <v>100</v>
      </c>
      <c r="H15" s="16" t="n">
        <v>100</v>
      </c>
      <c r="I15" s="15" t="inlineStr">
        <is>
          <t>Delivery notes, month 13</t>
        </is>
      </c>
      <c r="J15" s="17">
        <f>IF(OR(D15="",G15=""),"",D15*G15/100)</f>
        <v/>
      </c>
      <c r="K15" s="17">
        <f>IF(OR(D15="",H15=""),"",D15*H15/100)</f>
        <v/>
      </c>
      <c r="L15" s="17">
        <f>IF(OR(J15="",K15=""),"",K15-J15)</f>
        <v/>
      </c>
      <c r="M15" s="17">
        <f>IF(OR(J15="",K15="",N(J15)=0),"",K15/J15)</f>
        <v/>
      </c>
      <c r="N15" s="18">
        <f>IF(OR(J15="",K15=""),"",IF(AND(F15="Y",K15&lt;J15),"Critical and behind",IF(K15&lt;J15,"Behind","")))</f>
        <v/>
      </c>
    </row>
    <row r="16">
      <c r="A16" s="14" t="inlineStr">
        <is>
          <t>3.3</t>
        </is>
      </c>
      <c r="B16" s="15" t="inlineStr">
        <is>
          <t>Stabilizers: order to delivery</t>
        </is>
      </c>
      <c r="C16" s="14" t="inlineStr">
        <is>
          <t>Long-lead equipment and packages</t>
        </is>
      </c>
      <c r="D16" s="14" t="n">
        <v>3</v>
      </c>
      <c r="E16" s="15" t="inlineStr">
        <is>
          <t>Steps: ordered 10, drawings 20, FAT 30, at yard 40</t>
        </is>
      </c>
      <c r="F16" s="14" t="inlineStr">
        <is>
          <t>N</t>
        </is>
      </c>
      <c r="G16" s="16" t="n">
        <v>100</v>
      </c>
      <c r="H16" s="16" t="n">
        <v>100</v>
      </c>
      <c r="I16" s="15" t="inlineStr">
        <is>
          <t>Delivery notes, month 13</t>
        </is>
      </c>
      <c r="J16" s="17">
        <f>IF(OR(D16="",G16=""),"",D16*G16/100)</f>
        <v/>
      </c>
      <c r="K16" s="17">
        <f>IF(OR(D16="",H16=""),"",D16*H16/100)</f>
        <v/>
      </c>
      <c r="L16" s="17">
        <f>IF(OR(J16="",K16=""),"",K16-J16)</f>
        <v/>
      </c>
      <c r="M16" s="17">
        <f>IF(OR(J16="",K16="",N(J16)=0),"",K16/J16)</f>
        <v/>
      </c>
      <c r="N16" s="18">
        <f>IF(OR(J16="",K16=""),"",IF(AND(F16="Y",K16&lt;J16),"Critical and behind",IF(K16&lt;J16,"Behind","")))</f>
        <v/>
      </c>
    </row>
    <row r="17">
      <c r="A17" s="14" t="inlineStr">
        <is>
          <t>3.4</t>
        </is>
      </c>
      <c r="B17" s="15" t="inlineStr">
        <is>
          <t>Glazing and exterior doors: order to delivery</t>
        </is>
      </c>
      <c r="C17" s="14" t="inlineStr">
        <is>
          <t>Long-lead equipment and packages</t>
        </is>
      </c>
      <c r="D17" s="14" t="n">
        <v>3</v>
      </c>
      <c r="E17" s="15" t="inlineStr">
        <is>
          <t>Steps: ordered 10, drawings 20, FAT 30, at yard 40</t>
        </is>
      </c>
      <c r="F17" s="14" t="inlineStr">
        <is>
          <t>N</t>
        </is>
      </c>
      <c r="G17" s="16" t="n">
        <v>77.8</v>
      </c>
      <c r="H17" s="16" t="n">
        <v>60</v>
      </c>
      <c r="I17" s="15" t="inlineStr">
        <is>
          <t>FAT passed month 13; delivery due month 16</t>
        </is>
      </c>
      <c r="J17" s="17">
        <f>IF(OR(D17="",G17=""),"",D17*G17/100)</f>
        <v/>
      </c>
      <c r="K17" s="17">
        <f>IF(OR(D17="",H17=""),"",D17*H17/100)</f>
        <v/>
      </c>
      <c r="L17" s="17">
        <f>IF(OR(J17="",K17=""),"",K17-J17)</f>
        <v/>
      </c>
      <c r="M17" s="17">
        <f>IF(OR(J17="",K17="",N(J17)=0),"",K17/J17)</f>
        <v/>
      </c>
      <c r="N17" s="18">
        <f>IF(OR(J17="",K17=""),"",IF(AND(F17="Y",K17&lt;J17),"Critical and behind",IF(K17&lt;J17,"Behind","")))</f>
        <v/>
      </c>
    </row>
    <row r="18">
      <c r="A18" s="14" t="inlineStr">
        <is>
          <t>3.5</t>
        </is>
      </c>
      <c r="B18" s="15" t="inlineStr">
        <is>
          <t>Interior joinery package: award and prefabrication</t>
        </is>
      </c>
      <c r="C18" s="14" t="inlineStr">
        <is>
          <t>Long-lead equipment and packages</t>
        </is>
      </c>
      <c r="D18" s="14" t="n">
        <v>4</v>
      </c>
      <c r="E18" s="15" t="inlineStr">
        <is>
          <t>Joinery units prefabricated / units</t>
        </is>
      </c>
      <c r="F18" s="14" t="inlineStr">
        <is>
          <t>N</t>
        </is>
      </c>
      <c r="G18" s="16" t="n">
        <v>100</v>
      </c>
      <c r="H18" s="16" t="n">
        <v>85</v>
      </c>
      <c r="I18" s="15" t="inlineStr">
        <is>
          <t>Joinery unit count, subcontractor sheet</t>
        </is>
      </c>
      <c r="J18" s="17">
        <f>IF(OR(D18="",G18=""),"",D18*G18/100)</f>
        <v/>
      </c>
      <c r="K18" s="17">
        <f>IF(OR(D18="",H18=""),"",D18*H18/100)</f>
        <v/>
      </c>
      <c r="L18" s="17">
        <f>IF(OR(J18="",K18=""),"",K18-J18)</f>
        <v/>
      </c>
      <c r="M18" s="17">
        <f>IF(OR(J18="",K18="",N(J18)=0),"",K18/J18)</f>
        <v/>
      </c>
      <c r="N18" s="18">
        <f>IF(OR(J18="",K18=""),"",IF(AND(F18="Y",K18&lt;J18),"Critical and behind",IF(K18&lt;J18,"Behind","")))</f>
        <v/>
      </c>
    </row>
    <row r="19">
      <c r="A19" s="14" t="inlineStr">
        <is>
          <t>3.6</t>
        </is>
      </c>
      <c r="B19" s="15" t="inlineStr">
        <is>
          <t>AV/IT and navigation: order to delivery</t>
        </is>
      </c>
      <c r="C19" s="14" t="inlineStr">
        <is>
          <t>Long-lead equipment and packages</t>
        </is>
      </c>
      <c r="D19" s="14" t="n">
        <v>3</v>
      </c>
      <c r="E19" s="15" t="inlineStr">
        <is>
          <t>Steps: ordered 10, drawings 20, FAT 30, at yard 40</t>
        </is>
      </c>
      <c r="F19" s="14" t="inlineStr">
        <is>
          <t>N</t>
        </is>
      </c>
      <c r="G19" s="16" t="n">
        <v>0</v>
      </c>
      <c r="H19" s="16" t="n">
        <v>0</v>
      </c>
      <c r="I19" s="15" t="inlineStr">
        <is>
          <t>Order waits for Owner's spec sign-off</t>
        </is>
      </c>
      <c r="J19" s="17">
        <f>IF(OR(D19="",G19=""),"",D19*G19/100)</f>
        <v/>
      </c>
      <c r="K19" s="17">
        <f>IF(OR(D19="",H19=""),"",D19*H19/100)</f>
        <v/>
      </c>
      <c r="L19" s="17">
        <f>IF(OR(J19="",K19=""),"",K19-J19)</f>
        <v/>
      </c>
      <c r="M19" s="17">
        <f>IF(OR(J19="",K19="",N(J19)=0),"",K19/J19)</f>
        <v/>
      </c>
      <c r="N19" s="18">
        <f>IF(OR(J19="",K19=""),"",IF(AND(F19="Y",K19&lt;J19),"Critical and behind",IF(K19&lt;J19,"Behind","")))</f>
        <v/>
      </c>
    </row>
    <row r="20">
      <c r="A20" s="14" t="inlineStr">
        <is>
          <t>4.2</t>
        </is>
      </c>
      <c r="B20" s="15" t="inlineStr">
        <is>
          <t>Steel hull construction (built inverted, turned)</t>
        </is>
      </c>
      <c r="C20" s="14" t="inlineStr">
        <is>
          <t>Hull and superstructure</t>
        </is>
      </c>
      <c r="D20" s="14" t="n">
        <v>12</v>
      </c>
      <c r="E20" s="15" t="inlineStr">
        <is>
          <t>Hull sections welded and inspected (weighted by steel weight)</t>
        </is>
      </c>
      <c r="F20" s="14" t="inlineStr">
        <is>
          <t>Y</t>
        </is>
      </c>
      <c r="G20" s="16" t="n">
        <v>100</v>
      </c>
      <c r="H20" s="16" t="n">
        <v>100</v>
      </c>
      <c r="I20" s="15" t="inlineStr">
        <is>
          <t>Hull complete, month 11</t>
        </is>
      </c>
      <c r="J20" s="17">
        <f>IF(OR(D20="",G20=""),"",D20*G20/100)</f>
        <v/>
      </c>
      <c r="K20" s="17">
        <f>IF(OR(D20="",H20=""),"",D20*H20/100)</f>
        <v/>
      </c>
      <c r="L20" s="17">
        <f>IF(OR(J20="",K20=""),"",K20-J20)</f>
        <v/>
      </c>
      <c r="M20" s="17">
        <f>IF(OR(J20="",K20="",N(J20)=0),"",K20/J20)</f>
        <v/>
      </c>
      <c r="N20" s="18">
        <f>IF(OR(J20="",K20=""),"",IF(AND(F20="Y",K20&lt;J20),"Critical and behind",IF(K20&lt;J20,"Behind","")))</f>
        <v/>
      </c>
    </row>
    <row r="21">
      <c r="A21" s="14" t="inlineStr">
        <is>
          <t>4.4</t>
        </is>
      </c>
      <c r="B21" s="15" t="inlineStr">
        <is>
          <t>Aluminium superstructure construction</t>
        </is>
      </c>
      <c r="C21" s="14" t="inlineStr">
        <is>
          <t>Hull and superstructure</t>
        </is>
      </c>
      <c r="D21" s="14" t="n">
        <v>6</v>
      </c>
      <c r="E21" s="15" t="inlineStr">
        <is>
          <t>Superstructure sections welded and inspected (weighted by weight)</t>
        </is>
      </c>
      <c r="F21" s="14" t="inlineStr">
        <is>
          <t>Y</t>
        </is>
      </c>
      <c r="G21" s="16" t="n">
        <v>85.7</v>
      </c>
      <c r="H21" s="16" t="n">
        <v>78</v>
      </c>
      <c r="I21" s="15" t="inlineStr">
        <is>
          <t>Section list, 2 sections still to weld and inspect</t>
        </is>
      </c>
      <c r="J21" s="17">
        <f>IF(OR(D21="",G21=""),"",D21*G21/100)</f>
        <v/>
      </c>
      <c r="K21" s="17">
        <f>IF(OR(D21="",H21=""),"",D21*H21/100)</f>
        <v/>
      </c>
      <c r="L21" s="17">
        <f>IF(OR(J21="",K21=""),"",K21-J21)</f>
        <v/>
      </c>
      <c r="M21" s="17">
        <f>IF(OR(J21="",K21="",N(J21)=0),"",K21/J21)</f>
        <v/>
      </c>
      <c r="N21" s="18">
        <f>IF(OR(J21="",K21=""),"",IF(AND(F21="Y",K21&lt;J21),"Critical and behind",IF(K21&lt;J21,"Behind","")))</f>
        <v/>
      </c>
    </row>
    <row r="22">
      <c r="A22" s="14" t="inlineStr">
        <is>
          <t>4.5</t>
        </is>
      </c>
      <c r="B22" s="15" t="inlineStr">
        <is>
          <t>Join superstructure to hull</t>
        </is>
      </c>
      <c r="C22" s="14" t="inlineStr">
        <is>
          <t>Hull and superstructure</t>
        </is>
      </c>
      <c r="D22" s="14" t="n">
        <v>2</v>
      </c>
      <c r="E22" s="15" t="inlineStr">
        <is>
          <t>0/100: joint welded, NDT and class record closed</t>
        </is>
      </c>
      <c r="F22" s="14" t="inlineStr">
        <is>
          <t>Y</t>
        </is>
      </c>
      <c r="G22" s="16" t="n">
        <v>0</v>
      </c>
      <c r="H22" s="16" t="n">
        <v>0</v>
      </c>
      <c r="I22" s="15" t="inlineStr">
        <is>
          <t>Not started (planned month 15)</t>
        </is>
      </c>
      <c r="J22" s="17">
        <f>IF(OR(D22="",G22=""),"",D22*G22/100)</f>
        <v/>
      </c>
      <c r="K22" s="17">
        <f>IF(OR(D22="",H22=""),"",D22*H22/100)</f>
        <v/>
      </c>
      <c r="L22" s="17">
        <f>IF(OR(J22="",K22=""),"",K22-J22)</f>
        <v/>
      </c>
      <c r="M22" s="17">
        <f>IF(OR(J22="",K22="",N(J22)=0),"",K22/J22)</f>
        <v/>
      </c>
      <c r="N22" s="18">
        <f>IF(OR(J22="",K22=""),"",IF(AND(F22="Y",K22&lt;J22),"Critical and behind",IF(K22&lt;J22,"Behind","")))</f>
        <v/>
      </c>
    </row>
    <row r="23">
      <c r="A23" s="14" t="inlineStr">
        <is>
          <t>5.1</t>
        </is>
      </c>
      <c r="B23" s="15" t="inlineStr">
        <is>
          <t>Main engine and gearbox installation and alignment</t>
        </is>
      </c>
      <c r="C23" s="14" t="inlineStr">
        <is>
          <t>Systems installation</t>
        </is>
      </c>
      <c r="D23" s="14" t="n">
        <v>2</v>
      </c>
      <c r="E23" s="15" t="inlineStr">
        <is>
          <t>Steps: landed 40, chocked 30, aligned and recorded 30</t>
        </is>
      </c>
      <c r="F23" s="14" t="inlineStr">
        <is>
          <t>N</t>
        </is>
      </c>
      <c r="G23" s="16" t="n">
        <v>100</v>
      </c>
      <c r="H23" s="16" t="n">
        <v>100</v>
      </c>
      <c r="I23" s="15" t="inlineStr">
        <is>
          <t>Alignment record MS3-ALN; milestone claimed</t>
        </is>
      </c>
      <c r="J23" s="17">
        <f>IF(OR(D23="",G23=""),"",D23*G23/100)</f>
        <v/>
      </c>
      <c r="K23" s="17">
        <f>IF(OR(D23="",H23=""),"",D23*H23/100)</f>
        <v/>
      </c>
      <c r="L23" s="17">
        <f>IF(OR(J23="",K23=""),"",K23-J23)</f>
        <v/>
      </c>
      <c r="M23" s="17">
        <f>IF(OR(J23="",K23="",N(J23)=0),"",K23/J23)</f>
        <v/>
      </c>
      <c r="N23" s="18">
        <f>IF(OR(J23="",K23=""),"",IF(AND(F23="Y",K23&lt;J23),"Critical and behind",IF(K23&lt;J23,"Behind","")))</f>
        <v/>
      </c>
    </row>
    <row r="24">
      <c r="A24" s="14" t="inlineStr">
        <is>
          <t>5.3</t>
        </is>
      </c>
      <c r="B24" s="15" t="inlineStr">
        <is>
          <t>Generator and stabilizer installation</t>
        </is>
      </c>
      <c r="C24" s="14" t="inlineStr">
        <is>
          <t>Systems installation</t>
        </is>
      </c>
      <c r="D24" s="14" t="n">
        <v>1</v>
      </c>
      <c r="E24" s="15" t="inlineStr">
        <is>
          <t>Units installed and aligned / units</t>
        </is>
      </c>
      <c r="F24" s="14" t="inlineStr">
        <is>
          <t>N</t>
        </is>
      </c>
      <c r="G24" s="16" t="n">
        <v>50</v>
      </c>
      <c r="H24" s="16" t="n">
        <v>40</v>
      </c>
      <c r="I24" s="15" t="inlineStr">
        <is>
          <t>Generators landed, stabilizers not yet fitted</t>
        </is>
      </c>
      <c r="J24" s="17">
        <f>IF(OR(D24="",G24=""),"",D24*G24/100)</f>
        <v/>
      </c>
      <c r="K24" s="17">
        <f>IF(OR(D24="",H24=""),"",D24*H24/100)</f>
        <v/>
      </c>
      <c r="L24" s="17">
        <f>IF(OR(J24="",K24=""),"",K24-J24)</f>
        <v/>
      </c>
      <c r="M24" s="17">
        <f>IF(OR(J24="",K24="",N(J24)=0),"",K24/J24)</f>
        <v/>
      </c>
      <c r="N24" s="18">
        <f>IF(OR(J24="",K24=""),"",IF(AND(F24="Y",K24&lt;J24),"Critical and behind",IF(K24&lt;J24,"Behind","")))</f>
        <v/>
      </c>
    </row>
    <row r="25">
      <c r="A25" s="14" t="inlineStr">
        <is>
          <t>5.4</t>
        </is>
      </c>
      <c r="B25" s="15" t="inlineStr">
        <is>
          <t>Piping, HVAC, electrical and cabling</t>
        </is>
      </c>
      <c r="C25" s="14" t="inlineStr">
        <is>
          <t>Systems installation</t>
        </is>
      </c>
      <c r="D25" s="14" t="n">
        <v>10</v>
      </c>
      <c r="E25" s="15" t="inlineStr">
        <is>
          <t>Pipe spools fitted, cable metres pulled, tested (weighted)</t>
        </is>
      </c>
      <c r="F25" s="14" t="inlineStr">
        <is>
          <t>N</t>
        </is>
      </c>
      <c r="G25" s="16" t="n">
        <v>18.2</v>
      </c>
      <c r="H25" s="16" t="n">
        <v>15</v>
      </c>
      <c r="I25" s="15" t="inlineStr">
        <is>
          <t>Spool and cable counts, weekly sheet</t>
        </is>
      </c>
      <c r="J25" s="17">
        <f>IF(OR(D25="",G25=""),"",D25*G25/100)</f>
        <v/>
      </c>
      <c r="K25" s="17">
        <f>IF(OR(D25="",H25=""),"",D25*H25/100)</f>
        <v/>
      </c>
      <c r="L25" s="17">
        <f>IF(OR(J25="",K25=""),"",K25-J25)</f>
        <v/>
      </c>
      <c r="M25" s="17">
        <f>IF(OR(J25="",K25="",N(J25)=0),"",K25/J25)</f>
        <v/>
      </c>
      <c r="N25" s="18">
        <f>IF(OR(J25="",K25=""),"",IF(AND(F25="Y",K25&lt;J25),"Critical and behind",IF(K25&lt;J25,"Behind","")))</f>
        <v/>
      </c>
    </row>
    <row r="26">
      <c r="A26" s="14" t="inlineStr">
        <is>
          <t>6.1</t>
        </is>
      </c>
      <c r="B26" s="15" t="inlineStr">
        <is>
          <t>Fairing and exterior paint</t>
        </is>
      </c>
      <c r="C26" s="14" t="inlineStr">
        <is>
          <t>Fairing, paint and exterior</t>
        </is>
      </c>
      <c r="D26" s="14" t="n">
        <v>8</v>
      </c>
      <c r="E26" s="15" t="inlineStr">
        <is>
          <t>Steps per zone: fairing, primer, filler, topcoat</t>
        </is>
      </c>
      <c r="F26" s="14" t="inlineStr">
        <is>
          <t>Y</t>
        </is>
      </c>
      <c r="G26" s="16" t="n">
        <v>0</v>
      </c>
      <c r="H26" s="16" t="n">
        <v>0</v>
      </c>
      <c r="I26" s="15" t="inlineStr"/>
      <c r="J26" s="17">
        <f>IF(OR(D26="",G26=""),"",D26*G26/100)</f>
        <v/>
      </c>
      <c r="K26" s="17">
        <f>IF(OR(D26="",H26=""),"",D26*H26/100)</f>
        <v/>
      </c>
      <c r="L26" s="17">
        <f>IF(OR(J26="",K26=""),"",K26-J26)</f>
        <v/>
      </c>
      <c r="M26" s="17">
        <f>IF(OR(J26="",K26="",N(J26)=0),"",K26/J26)</f>
        <v/>
      </c>
      <c r="N26" s="18">
        <f>IF(OR(J26="",K26=""),"",IF(AND(F26="Y",K26&lt;J26),"Critical and behind",IF(K26&lt;J26,"Behind","")))</f>
        <v/>
      </c>
    </row>
    <row r="27">
      <c r="A27" s="14" t="inlineStr">
        <is>
          <t>6.2</t>
        </is>
      </c>
      <c r="B27" s="15" t="inlineStr">
        <is>
          <t>Exterior outfitting: glazing, teak, rails</t>
        </is>
      </c>
      <c r="C27" s="14" t="inlineStr">
        <is>
          <t>Fairing, paint and exterior</t>
        </is>
      </c>
      <c r="D27" s="14" t="n">
        <v>3</v>
      </c>
      <c r="E27" s="15" t="inlineStr">
        <is>
          <t>Items fitted / items</t>
        </is>
      </c>
      <c r="F27" s="14" t="inlineStr">
        <is>
          <t>N</t>
        </is>
      </c>
      <c r="G27" s="16" t="n">
        <v>0</v>
      </c>
      <c r="H27" s="16" t="n">
        <v>0</v>
      </c>
      <c r="I27" s="15" t="inlineStr"/>
      <c r="J27" s="17">
        <f>IF(OR(D27="",G27=""),"",D27*G27/100)</f>
        <v/>
      </c>
      <c r="K27" s="17">
        <f>IF(OR(D27="",H27=""),"",D27*H27/100)</f>
        <v/>
      </c>
      <c r="L27" s="17">
        <f>IF(OR(J27="",K27=""),"",K27-J27)</f>
        <v/>
      </c>
      <c r="M27" s="17">
        <f>IF(OR(J27="",K27="",N(J27)=0),"",K27/J27)</f>
        <v/>
      </c>
      <c r="N27" s="18">
        <f>IF(OR(J27="",K27=""),"",IF(AND(F27="Y",K27&lt;J27),"Critical and behind",IF(K27&lt;J27,"Behind","")))</f>
        <v/>
      </c>
    </row>
    <row r="28">
      <c r="A28" s="14" t="inlineStr">
        <is>
          <t>7.1</t>
        </is>
      </c>
      <c r="B28" s="15" t="inlineStr">
        <is>
          <t>Interior outfitting</t>
        </is>
      </c>
      <c r="C28" s="14" t="inlineStr">
        <is>
          <t>Interior and AV/IT</t>
        </is>
      </c>
      <c r="D28" s="14" t="n">
        <v>12</v>
      </c>
      <c r="E28" s="15" t="inlineStr">
        <is>
          <t>Rooms by stage (weighted)</t>
        </is>
      </c>
      <c r="F28" s="14" t="inlineStr">
        <is>
          <t>N</t>
        </is>
      </c>
      <c r="G28" s="16" t="n">
        <v>0</v>
      </c>
      <c r="H28" s="16" t="n">
        <v>0</v>
      </c>
      <c r="I28" s="15" t="inlineStr"/>
      <c r="J28" s="17">
        <f>IF(OR(D28="",G28=""),"",D28*G28/100)</f>
        <v/>
      </c>
      <c r="K28" s="17">
        <f>IF(OR(D28="",H28=""),"",D28*H28/100)</f>
        <v/>
      </c>
      <c r="L28" s="17">
        <f>IF(OR(J28="",K28=""),"",K28-J28)</f>
        <v/>
      </c>
      <c r="M28" s="17">
        <f>IF(OR(J28="",K28="",N(J28)=0),"",K28/J28)</f>
        <v/>
      </c>
      <c r="N28" s="18">
        <f>IF(OR(J28="",K28=""),"",IF(AND(F28="Y",K28&lt;J28),"Critical and behind",IF(K28&lt;J28,"Behind","")))</f>
        <v/>
      </c>
    </row>
    <row r="29">
      <c r="A29" s="14" t="inlineStr">
        <is>
          <t>7.2</t>
        </is>
      </c>
      <c r="B29" s="15" t="inlineStr">
        <is>
          <t>AV/IT installation</t>
        </is>
      </c>
      <c r="C29" s="14" t="inlineStr">
        <is>
          <t>Interior and AV/IT</t>
        </is>
      </c>
      <c r="D29" s="14" t="n">
        <v>2</v>
      </c>
      <c r="E29" s="15" t="inlineStr">
        <is>
          <t>Systems installed / systems</t>
        </is>
      </c>
      <c r="F29" s="14" t="inlineStr">
        <is>
          <t>N</t>
        </is>
      </c>
      <c r="G29" s="16" t="n">
        <v>0</v>
      </c>
      <c r="H29" s="16" t="n">
        <v>0</v>
      </c>
      <c r="I29" s="15" t="inlineStr"/>
      <c r="J29" s="17">
        <f>IF(OR(D29="",G29=""),"",D29*G29/100)</f>
        <v/>
      </c>
      <c r="K29" s="17">
        <f>IF(OR(D29="",H29=""),"",D29*H29/100)</f>
        <v/>
      </c>
      <c r="L29" s="17">
        <f>IF(OR(J29="",K29=""),"",K29-J29)</f>
        <v/>
      </c>
      <c r="M29" s="17">
        <f>IF(OR(J29="",K29="",N(J29)=0),"",K29/J29)</f>
        <v/>
      </c>
      <c r="N29" s="18">
        <f>IF(OR(J29="",K29=""),"",IF(AND(F29="Y",K29&lt;J29),"Critical and behind",IF(K29&lt;J29,"Behind","")))</f>
        <v/>
      </c>
    </row>
    <row r="30">
      <c r="A30" s="14" t="inlineStr">
        <is>
          <t>8.2</t>
        </is>
      </c>
      <c r="B30" s="15" t="inlineStr">
        <is>
          <t>Commissioning and harbour acceptance tests</t>
        </is>
      </c>
      <c r="C30" s="14" t="inlineStr">
        <is>
          <t>Commissioning, trials and delivery</t>
        </is>
      </c>
      <c r="D30" s="14" t="n">
        <v>3</v>
      </c>
      <c r="E30" s="15" t="inlineStr">
        <is>
          <t>Test procedures passed / procedures</t>
        </is>
      </c>
      <c r="F30" s="14" t="inlineStr">
        <is>
          <t>Y</t>
        </is>
      </c>
      <c r="G30" s="16" t="n">
        <v>0</v>
      </c>
      <c r="H30" s="16" t="n">
        <v>0</v>
      </c>
      <c r="I30" s="15" t="inlineStr"/>
      <c r="J30" s="17">
        <f>IF(OR(D30="",G30=""),"",D30*G30/100)</f>
        <v/>
      </c>
      <c r="K30" s="17">
        <f>IF(OR(D30="",H30=""),"",D30*H30/100)</f>
        <v/>
      </c>
      <c r="L30" s="17">
        <f>IF(OR(J30="",K30=""),"",K30-J30)</f>
        <v/>
      </c>
      <c r="M30" s="17">
        <f>IF(OR(J30="",K30="",N(J30)=0),"",K30/J30)</f>
        <v/>
      </c>
      <c r="N30" s="18">
        <f>IF(OR(J30="",K30=""),"",IF(AND(F30="Y",K30&lt;J30),"Critical and behind",IF(K30&lt;J30,"Behind","")))</f>
        <v/>
      </c>
    </row>
    <row r="31">
      <c r="A31" s="14" t="inlineStr">
        <is>
          <t>8.3</t>
        </is>
      </c>
      <c r="B31" s="15" t="inlineStr">
        <is>
          <t>Sea trials</t>
        </is>
      </c>
      <c r="C31" s="14" t="inlineStr">
        <is>
          <t>Commissioning, trials and delivery</t>
        </is>
      </c>
      <c r="D31" s="14" t="n">
        <v>1</v>
      </c>
      <c r="E31" s="15" t="inlineStr">
        <is>
          <t>0/100</t>
        </is>
      </c>
      <c r="F31" s="14" t="inlineStr">
        <is>
          <t>Y</t>
        </is>
      </c>
      <c r="G31" s="16" t="n">
        <v>0</v>
      </c>
      <c r="H31" s="16" t="n">
        <v>0</v>
      </c>
      <c r="I31" s="15" t="inlineStr"/>
      <c r="J31" s="17">
        <f>IF(OR(D31="",G31=""),"",D31*G31/100)</f>
        <v/>
      </c>
      <c r="K31" s="17">
        <f>IF(OR(D31="",H31=""),"",D31*H31/100)</f>
        <v/>
      </c>
      <c r="L31" s="17">
        <f>IF(OR(J31="",K31=""),"",K31-J31)</f>
        <v/>
      </c>
      <c r="M31" s="17">
        <f>IF(OR(J31="",K31="",N(J31)=0),"",K31/J31)</f>
        <v/>
      </c>
      <c r="N31" s="18">
        <f>IF(OR(J31="",K31=""),"",IF(AND(F31="Y",K31&lt;J31),"Critical and behind",IF(K31&lt;J31,"Behind","")))</f>
        <v/>
      </c>
    </row>
    <row r="32">
      <c r="A32" s="14" t="inlineStr">
        <is>
          <t>8.5</t>
        </is>
      </c>
      <c r="B32" s="15" t="inlineStr">
        <is>
          <t>Punch list close-out, final finish, crew handover</t>
        </is>
      </c>
      <c r="C32" s="14" t="inlineStr">
        <is>
          <t>Commissioning, trials and delivery</t>
        </is>
      </c>
      <c r="D32" s="14" t="n">
        <v>2</v>
      </c>
      <c r="E32" s="15" t="inlineStr">
        <is>
          <t>Punch items closed / items</t>
        </is>
      </c>
      <c r="F32" s="14" t="inlineStr">
        <is>
          <t>Y</t>
        </is>
      </c>
      <c r="G32" s="16" t="n">
        <v>0</v>
      </c>
      <c r="H32" s="16" t="n">
        <v>0</v>
      </c>
      <c r="I32" s="15" t="inlineStr"/>
      <c r="J32" s="17">
        <f>IF(OR(D32="",G32=""),"",D32*G32/100)</f>
        <v/>
      </c>
      <c r="K32" s="17">
        <f>IF(OR(D32="",H32=""),"",D32*H32/100)</f>
        <v/>
      </c>
      <c r="L32" s="17">
        <f>IF(OR(J32="",K32=""),"",K32-J32)</f>
        <v/>
      </c>
      <c r="M32" s="17">
        <f>IF(OR(J32="",K32="",N(J32)=0),"",K32/J32)</f>
        <v/>
      </c>
      <c r="N32" s="18">
        <f>IF(OR(J32="",K32=""),"",IF(AND(F32="Y",K32&lt;J32),"Critical and behind",IF(K32&lt;J32,"Behind","")))</f>
        <v/>
      </c>
    </row>
    <row r="33">
      <c r="B33" s="19" t="inlineStr">
        <is>
          <t>Total</t>
        </is>
      </c>
      <c r="D33" s="20">
        <f>SUM(D11:D32)</f>
        <v/>
      </c>
      <c r="J33" s="21">
        <f>SUM(J11:J32)</f>
        <v/>
      </c>
      <c r="K33" s="21">
        <f>SUM(K11:K32)</f>
        <v/>
      </c>
      <c r="L33" s="21">
        <f>K33-J33</f>
        <v/>
      </c>
      <c r="M33" s="21">
        <f>IF(N(J33)&lt;10,"",K33/J33)</f>
        <v/>
      </c>
    </row>
    <row r="35">
      <c r="A35" s="22" t="inlineStr">
        <is>
          <t>Monthly log (copy the month's totals here; the charts redraw)</t>
        </is>
      </c>
    </row>
    <row r="36">
      <c r="A36" s="23" t="inlineStr">
        <is>
          <t>Month</t>
        </is>
      </c>
      <c r="B36" s="23" t="inlineStr">
        <is>
          <t>Planned (cumulative)</t>
        </is>
      </c>
      <c r="C36" s="23" t="inlineStr">
        <is>
          <t>Measured (cumulative)</t>
        </is>
      </c>
      <c r="D36" s="23" t="inlineStr">
        <is>
          <t>Index</t>
        </is>
      </c>
    </row>
    <row r="37">
      <c r="A37" s="24" t="n">
        <v>0</v>
      </c>
      <c r="B37" s="25" t="n">
        <v>0</v>
      </c>
      <c r="C37" s="25" t="n">
        <v>0</v>
      </c>
      <c r="D37" s="12">
        <f>IF(OR(B37="",C37="",N(B37)&lt;10),NA(),C37/B37)</f>
        <v/>
      </c>
    </row>
    <row r="38">
      <c r="A38" s="24" t="n">
        <v>1</v>
      </c>
      <c r="B38" s="25" t="n">
        <v>0.6</v>
      </c>
      <c r="C38" s="25" t="n">
        <v>0.6</v>
      </c>
      <c r="D38" s="12">
        <f>IF(OR(B38="",C38="",N(B38)&lt;10),NA(),C38/B38)</f>
        <v/>
      </c>
    </row>
    <row r="39">
      <c r="A39" s="24" t="n">
        <v>2</v>
      </c>
      <c r="B39" s="25" t="n">
        <v>1.9</v>
      </c>
      <c r="C39" s="25" t="n">
        <v>1.8</v>
      </c>
      <c r="D39" s="12">
        <f>IF(OR(B39="",C39="",N(B39)&lt;10),NA(),C39/B39)</f>
        <v/>
      </c>
    </row>
    <row r="40">
      <c r="A40" s="24" t="n">
        <v>3</v>
      </c>
      <c r="B40" s="25" t="n">
        <v>4.2</v>
      </c>
      <c r="C40" s="25" t="n">
        <v>4.1</v>
      </c>
      <c r="D40" s="12">
        <f>IF(OR(B40="",C40="",N(B40)&lt;10),NA(),C40/B40)</f>
        <v/>
      </c>
    </row>
    <row r="41">
      <c r="A41" s="24" t="n">
        <v>4</v>
      </c>
      <c r="B41" s="25" t="n">
        <v>6.8</v>
      </c>
      <c r="C41" s="25" t="n">
        <v>6.9</v>
      </c>
      <c r="D41" s="12">
        <f>IF(OR(B41="",C41="",N(B41)&lt;10),NA(),C41/B41)</f>
        <v/>
      </c>
    </row>
    <row r="42">
      <c r="A42" s="24" t="n">
        <v>5</v>
      </c>
      <c r="B42" s="25" t="n">
        <v>11</v>
      </c>
      <c r="C42" s="25" t="n">
        <v>11.1</v>
      </c>
      <c r="D42" s="12">
        <f>IF(OR(B42="",C42="",N(B42)&lt;10),NA(),C42/B42)</f>
        <v/>
      </c>
    </row>
    <row r="43">
      <c r="A43" s="24" t="n">
        <v>6</v>
      </c>
      <c r="B43" s="25" t="n">
        <v>15.3</v>
      </c>
      <c r="C43" s="25" t="n">
        <v>15.2</v>
      </c>
      <c r="D43" s="12">
        <f>IF(OR(B43="",C43="",N(B43)&lt;10),NA(),C43/B43)</f>
        <v/>
      </c>
    </row>
    <row r="44">
      <c r="A44" s="24" t="n">
        <v>7</v>
      </c>
      <c r="B44" s="25" t="n">
        <v>19.5</v>
      </c>
      <c r="C44" s="25" t="n">
        <v>19.3</v>
      </c>
      <c r="D44" s="12">
        <f>IF(OR(B44="",C44="",N(B44)&lt;10),NA(),C44/B44)</f>
        <v/>
      </c>
    </row>
    <row r="45">
      <c r="A45" s="24" t="n">
        <v>8</v>
      </c>
      <c r="B45" s="25" t="n">
        <v>24.1</v>
      </c>
      <c r="C45" s="25" t="n">
        <v>23.8</v>
      </c>
      <c r="D45" s="12">
        <f>IF(OR(B45="",C45="",N(B45)&lt;10),NA(),C45/B45)</f>
        <v/>
      </c>
    </row>
    <row r="46">
      <c r="A46" s="24" t="n">
        <v>9</v>
      </c>
      <c r="B46" s="25" t="n">
        <v>29.5</v>
      </c>
      <c r="C46" s="25" t="n">
        <v>28.9</v>
      </c>
      <c r="D46" s="12">
        <f>IF(OR(B46="",C46="",N(B46)&lt;10),NA(),C46/B46)</f>
        <v/>
      </c>
    </row>
    <row r="47">
      <c r="A47" s="24" t="n">
        <v>10</v>
      </c>
      <c r="B47" s="25" t="n">
        <v>35</v>
      </c>
      <c r="C47" s="25" t="n">
        <v>34.1</v>
      </c>
      <c r="D47" s="12">
        <f>IF(OR(B47="",C47="",N(B47)&lt;10),NA(),C47/B47)</f>
        <v/>
      </c>
    </row>
    <row r="48">
      <c r="A48" s="24" t="n">
        <v>11</v>
      </c>
      <c r="B48" s="25" t="n">
        <v>40.4</v>
      </c>
      <c r="C48" s="25" t="n">
        <v>39.2</v>
      </c>
      <c r="D48" s="12">
        <f>IF(OR(B48="",C48="",N(B48)&lt;10),NA(),C48/B48)</f>
        <v/>
      </c>
    </row>
    <row r="49">
      <c r="A49" s="24" t="n">
        <v>12</v>
      </c>
      <c r="B49" s="25" t="n">
        <v>44.1</v>
      </c>
      <c r="C49" s="25" t="n">
        <v>42.6</v>
      </c>
      <c r="D49" s="12">
        <f>IF(OR(B49="",C49="",N(B49)&lt;10),NA(),C49/B49)</f>
        <v/>
      </c>
    </row>
    <row r="50">
      <c r="A50" s="24" t="n">
        <v>13</v>
      </c>
      <c r="B50" s="25" t="n">
        <v>49</v>
      </c>
      <c r="C50" s="25" t="n">
        <v>47</v>
      </c>
      <c r="D50" s="12">
        <f>IF(OR(B50="",C50="",N(B50)&lt;10),NA(),C50/B50)</f>
        <v/>
      </c>
    </row>
    <row r="51">
      <c r="A51" s="24" t="n">
        <v>14</v>
      </c>
      <c r="B51" s="25" t="n">
        <v>53.8</v>
      </c>
      <c r="C51" s="25" t="n">
        <v>51.2</v>
      </c>
      <c r="D51" s="12">
        <f>IF(OR(B51="",C51="",N(B51)&lt;10),NA(),C51/B51)</f>
        <v/>
      </c>
    </row>
    <row r="52">
      <c r="A52" s="24" t="n">
        <v>15</v>
      </c>
      <c r="B52" s="25" t="n">
        <v>56.9</v>
      </c>
      <c r="C52" s="25" t="n"/>
      <c r="D52" s="12">
        <f>IF(OR(B52="",C52="",N(B52)&lt;10),NA(),C52/B52)</f>
        <v/>
      </c>
    </row>
    <row r="53">
      <c r="A53" s="24" t="n">
        <v>16</v>
      </c>
      <c r="B53" s="25" t="n">
        <v>61.6</v>
      </c>
      <c r="C53" s="25" t="n"/>
      <c r="D53" s="12">
        <f>IF(OR(B53="",C53="",N(B53)&lt;10),NA(),C53/B53)</f>
        <v/>
      </c>
    </row>
    <row r="54">
      <c r="A54" s="24" t="n">
        <v>17</v>
      </c>
      <c r="B54" s="25" t="n">
        <v>65</v>
      </c>
      <c r="C54" s="25" t="n"/>
      <c r="D54" s="12">
        <f>IF(OR(B54="",C54="",N(B54)&lt;10),NA(),C54/B54)</f>
        <v/>
      </c>
    </row>
    <row r="55">
      <c r="A55" s="24" t="n">
        <v>18</v>
      </c>
      <c r="B55" s="25" t="n">
        <v>68.5</v>
      </c>
      <c r="C55" s="25" t="n"/>
      <c r="D55" s="12">
        <f>IF(OR(B55="",C55="",N(B55)&lt;10),NA(),C55/B55)</f>
        <v/>
      </c>
    </row>
    <row r="56">
      <c r="A56" s="24" t="n">
        <v>19</v>
      </c>
      <c r="B56" s="25" t="n">
        <v>71.90000000000001</v>
      </c>
      <c r="C56" s="25" t="n"/>
      <c r="D56" s="12">
        <f>IF(OR(B56="",C56="",N(B56)&lt;10),NA(),C56/B56)</f>
        <v/>
      </c>
    </row>
    <row r="57">
      <c r="A57" s="24" t="n">
        <v>20</v>
      </c>
      <c r="B57" s="25" t="n">
        <v>75.3</v>
      </c>
      <c r="C57" s="25" t="n"/>
      <c r="D57" s="12">
        <f>IF(OR(B57="",C57="",N(B57)&lt;10),NA(),C57/B57)</f>
        <v/>
      </c>
    </row>
    <row r="58">
      <c r="A58" s="24" t="n">
        <v>21</v>
      </c>
      <c r="B58" s="25" t="n">
        <v>78.8</v>
      </c>
      <c r="C58" s="25" t="n"/>
      <c r="D58" s="12">
        <f>IF(OR(B58="",C58="",N(B58)&lt;10),NA(),C58/B58)</f>
        <v/>
      </c>
    </row>
    <row r="59">
      <c r="A59" s="24" t="n">
        <v>22</v>
      </c>
      <c r="B59" s="25" t="n">
        <v>82.40000000000001</v>
      </c>
      <c r="C59" s="25" t="n"/>
      <c r="D59" s="12">
        <f>IF(OR(B59="",C59="",N(B59)&lt;10),NA(),C59/B59)</f>
        <v/>
      </c>
    </row>
    <row r="60">
      <c r="A60" s="24" t="n">
        <v>23</v>
      </c>
      <c r="B60" s="25" t="n">
        <v>86</v>
      </c>
      <c r="C60" s="25" t="n"/>
      <c r="D60" s="12">
        <f>IF(OR(B60="",C60="",N(B60)&lt;10),NA(),C60/B60)</f>
        <v/>
      </c>
    </row>
    <row r="61">
      <c r="A61" s="24" t="n">
        <v>24</v>
      </c>
      <c r="B61" s="25" t="n">
        <v>88</v>
      </c>
      <c r="C61" s="25" t="n"/>
      <c r="D61" s="12">
        <f>IF(OR(B61="",C61="",N(B61)&lt;10),NA(),C61/B61)</f>
        <v/>
      </c>
    </row>
    <row r="62">
      <c r="A62" s="24" t="n">
        <v>25</v>
      </c>
      <c r="B62" s="25" t="n">
        <v>91.5</v>
      </c>
      <c r="C62" s="25" t="n"/>
      <c r="D62" s="12">
        <f>IF(OR(B62="",C62="",N(B62)&lt;10),NA(),C62/B62)</f>
        <v/>
      </c>
    </row>
    <row r="63">
      <c r="A63" s="24" t="n">
        <v>26</v>
      </c>
      <c r="B63" s="25" t="n">
        <v>95</v>
      </c>
      <c r="C63" s="25" t="n"/>
      <c r="D63" s="12">
        <f>IF(OR(B63="",C63="",N(B63)&lt;10),NA(),C63/B63)</f>
        <v/>
      </c>
    </row>
    <row r="64">
      <c r="A64" s="24" t="n">
        <v>27</v>
      </c>
      <c r="B64" s="25" t="n">
        <v>97</v>
      </c>
      <c r="C64" s="25" t="n"/>
      <c r="D64" s="12">
        <f>IF(OR(B64="",C64="",N(B64)&lt;10),NA(),C64/B64)</f>
        <v/>
      </c>
    </row>
    <row r="65">
      <c r="A65" s="24" t="n">
        <v>28</v>
      </c>
      <c r="B65" s="25" t="n">
        <v>98</v>
      </c>
      <c r="C65" s="25" t="n"/>
      <c r="D65" s="12">
        <f>IF(OR(B65="",C65="",N(B65)&lt;10),NA(),C65/B65)</f>
        <v/>
      </c>
    </row>
    <row r="66">
      <c r="A66" s="24" t="n">
        <v>29</v>
      </c>
      <c r="B66" s="25" t="n">
        <v>99</v>
      </c>
      <c r="C66" s="25" t="n"/>
      <c r="D66" s="12">
        <f>IF(OR(B66="",C66="",N(B66)&lt;10),NA(),C66/B66)</f>
        <v/>
      </c>
    </row>
    <row r="67">
      <c r="A67" s="24" t="n">
        <v>30</v>
      </c>
      <c r="B67" s="25" t="n">
        <v>100</v>
      </c>
      <c r="C67" s="25" t="n"/>
      <c r="D67" s="12">
        <f>IF(OR(B67="",C67="",N(B67)&lt;10),NA(),C67/B67)</f>
        <v/>
      </c>
    </row>
  </sheetData>
  <mergeCells count="5">
    <mergeCell ref="A3:N3"/>
    <mergeCell ref="A7:B7"/>
    <mergeCell ref="A2:N2"/>
    <mergeCell ref="A5:B5"/>
    <mergeCell ref="A6:B6"/>
  </mergeCells>
  <conditionalFormatting sqref="F5">
    <cfRule type="expression" priority="1" dxfId="0">
      <formula>AND(F5&lt;&gt;0,F5&lt;&gt;100)</formula>
    </cfRule>
  </conditionalFormatting>
  <conditionalFormatting sqref="G7">
    <cfRule type="cellIs" priority="2" operator="equal" dxfId="1">
      <formula>"Green"</formula>
    </cfRule>
    <cfRule type="cellIs" priority="3" operator="equal" dxfId="2">
      <formula>"Amber"</formula>
    </cfRule>
    <cfRule type="cellIs" priority="4" operator="equal" dxfId="0">
      <formula>"Red"</formula>
    </cfRule>
  </conditionalFormatting>
  <conditionalFormatting sqref="F8">
    <cfRule type="cellIs" priority="5" operator="greaterThan" dxfId="2">
      <formula>0</formula>
    </cfRule>
  </conditionalFormatting>
  <conditionalFormatting sqref="N11:N32">
    <cfRule type="cellIs" priority="6" operator="equal" dxfId="2">
      <formula>"Critical and behind"</formula>
    </cfRule>
  </conditionalFormatting>
  <dataValidations count="1">
    <dataValidation sqref="F11 F12 F13 F14 F15 F16 F17 F18 F19 F20 F21 F22 F23 F24 F25 F26 F27 F28 F29 F30 F31 F32" showDropDown="0" showInputMessage="0" showErrorMessage="0" allowBlank="1" type="list">
      <formula1>"Y,N"</formula1>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2026-09-27T18:56:43Z</dcterms:created>
  <dcterms:modified xmlns:dcterms="http://purl.org/dc/terms/" xmlns:xsi="http://www.w3.org/2001/XMLSchema-instance" xsi:type="dcterms:W3CDTF">2026-09-27T18:56:43Z</dcterms:modified>
</cp:coreProperties>
</file>