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gister - Blank" sheetId="2" state="visible" r:id="rId2"/>
    <sheet xmlns:r="http://schemas.openxmlformats.org/officeDocument/2006/relationships" name="Weight &amp; GT - Blank" sheetId="3" state="visible" r:id="rId3"/>
    <sheet xmlns:r="http://schemas.openxmlformats.org/officeDocument/2006/relationships" name="Register - Example YP-48" sheetId="4" state="visible" r:id="rId4"/>
    <sheet xmlns:r="http://schemas.openxmlformats.org/officeDocument/2006/relationships" name="Weight &amp; GT - Example YP-48"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1">
    <font>
      <name val="Calibri"/>
      <family val="2"/>
      <color theme="1"/>
      <sz val="11"/>
      <scheme val="minor"/>
    </font>
    <font>
      <color rgb="0064748B"/>
      <sz val="9"/>
    </font>
    <font>
      <b val="1"/>
      <color rgb="00FFFFFF"/>
      <sz val="14"/>
    </font>
    <font>
      <i val="1"/>
      <color rgb="00FFFFFF"/>
      <sz val="9"/>
    </font>
    <font>
      <color rgb="0016222E"/>
      <sz val="11"/>
    </font>
    <font>
      <b val="1"/>
      <color rgb="000E2A47"/>
      <sz val="11"/>
    </font>
    <font>
      <b val="1"/>
      <color rgb="0016222E"/>
      <sz val="10"/>
    </font>
    <font>
      <b val="1"/>
      <color rgb="000E2A47"/>
      <sz val="10"/>
    </font>
    <font>
      <i val="1"/>
      <color rgb="0064748B"/>
      <sz val="9"/>
    </font>
    <font>
      <b val="1"/>
      <color rgb="00FFFFFF"/>
      <sz val="10"/>
    </font>
    <font>
      <color rgb="0016222E"/>
      <sz val="10"/>
    </font>
  </fonts>
  <fills count="6">
    <fill>
      <patternFill/>
    </fill>
    <fill>
      <patternFill patternType="gray125"/>
    </fill>
    <fill>
      <patternFill patternType="solid">
        <fgColor rgb="000E2A47"/>
      </patternFill>
    </fill>
    <fill>
      <patternFill patternType="solid">
        <fgColor rgb="00143A61"/>
      </patternFill>
    </fill>
    <fill>
      <patternFill patternType="solid">
        <fgColor rgb="00FFFFFF"/>
      </patternFill>
    </fill>
    <fill>
      <patternFill patternType="solid">
        <fgColor rgb="00F3F6F9"/>
      </patternFill>
    </fill>
  </fills>
  <borders count="4">
    <border>
      <left/>
      <right/>
      <top/>
      <bottom/>
      <diagonal/>
    </border>
    <border>
      <top style="thick">
        <color rgb="00E8772E"/>
      </top>
    </border>
    <border>
      <left/>
      <right/>
      <top style="thick">
        <color rgb="00E8772E"/>
      </top>
      <bottom/>
      <diagonal/>
    </border>
    <border>
      <left style="thin">
        <color rgb="00DCE3EB"/>
      </left>
      <right style="thin">
        <color rgb="00DCE3EB"/>
      </right>
      <top style="thin">
        <color rgb="00DCE3EB"/>
      </top>
      <bottom style="thin">
        <color rgb="00DCE3EB"/>
      </bottom>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wrapText="1"/>
    </xf>
    <xf numFmtId="0" fontId="5" fillId="0" borderId="0" applyAlignment="1" pivotButton="0" quotePrefix="0" xfId="0">
      <alignment wrapText="1"/>
    </xf>
    <xf numFmtId="0" fontId="0" fillId="0" borderId="2" pivotButton="0" quotePrefix="0" xfId="0"/>
    <xf numFmtId="0" fontId="6" fillId="0" borderId="0" applyAlignment="1" pivotButton="0" quotePrefix="0" xfId="0">
      <alignment horizontal="right" vertical="center" wrapText="1"/>
    </xf>
    <xf numFmtId="164" fontId="7" fillId="4" borderId="3" applyAlignment="1" pivotButton="0" quotePrefix="0" xfId="0">
      <alignment horizontal="left" vertical="center"/>
    </xf>
    <xf numFmtId="1" fontId="7" fillId="5" borderId="3" applyAlignment="1" pivotButton="0" quotePrefix="0" xfId="0">
      <alignment horizontal="center"/>
    </xf>
    <xf numFmtId="0" fontId="8" fillId="0" borderId="0" pivotButton="0" quotePrefix="0" xfId="0"/>
    <xf numFmtId="0" fontId="9" fillId="2" borderId="3" applyAlignment="1" pivotButton="0" quotePrefix="0" xfId="0">
      <alignment vertical="center" wrapText="1"/>
    </xf>
    <xf numFmtId="0" fontId="10" fillId="0" borderId="3" applyAlignment="1" pivotButton="0" quotePrefix="0" xfId="0">
      <alignment vertical="top" wrapText="1"/>
    </xf>
    <xf numFmtId="164" fontId="10" fillId="0" borderId="3" applyAlignment="1" pivotButton="0" quotePrefix="0" xfId="0">
      <alignment vertical="top" wrapText="1"/>
    </xf>
    <xf numFmtId="164" fontId="10" fillId="5" borderId="3" applyAlignment="1" pivotButton="0" quotePrefix="0" xfId="0">
      <alignment vertical="top" wrapText="1"/>
    </xf>
    <xf numFmtId="0" fontId="10" fillId="5" borderId="3" applyAlignment="1" pivotButton="0" quotePrefix="0" xfId="0">
      <alignment vertical="top" wrapText="1"/>
    </xf>
    <xf numFmtId="165" fontId="7" fillId="4" borderId="3" applyAlignment="1" pivotButton="0" quotePrefix="0" xfId="0">
      <alignment horizontal="left" vertical="center"/>
    </xf>
    <xf numFmtId="165" fontId="7" fillId="5" borderId="3" applyAlignment="1" pivotButton="0" quotePrefix="0" xfId="0">
      <alignment horizontal="left" vertical="center"/>
    </xf>
    <xf numFmtId="0" fontId="7" fillId="5" borderId="3" applyAlignment="1" pivotButton="0" quotePrefix="0" xfId="0">
      <alignment horizontal="left" vertical="center"/>
    </xf>
    <xf numFmtId="1" fontId="7" fillId="4" borderId="3" applyAlignment="1" pivotButton="0" quotePrefix="0" xfId="0">
      <alignment horizontal="left" vertical="center"/>
    </xf>
    <xf numFmtId="1" fontId="7" fillId="5" borderId="3" applyAlignment="1" pivotButton="0" quotePrefix="0" xfId="0">
      <alignment horizontal="left" vertical="center"/>
    </xf>
    <xf numFmtId="165" fontId="10" fillId="0" borderId="3" applyAlignment="1" pivotButton="0" quotePrefix="0" xfId="0">
      <alignment vertical="top" wrapText="1"/>
    </xf>
    <xf numFmtId="165" fontId="10" fillId="5" borderId="3" applyAlignment="1" pivotButton="0" quotePrefix="0" xfId="0">
      <alignment vertical="top" wrapText="1"/>
    </xf>
  </cellXfs>
  <cellStyles count="1">
    <cellStyle name="Normal" xfId="0" builtinId="0" hidden="0"/>
  </cellStyles>
  <dxfs count="5">
    <dxf>
      <font>
        <b val="1"/>
        <color rgb="00B4531A"/>
      </font>
      <fill>
        <patternFill patternType="solid">
          <fgColor rgb="00FBE3D2"/>
        </patternFill>
      </fill>
    </dxf>
    <dxf>
      <fill>
        <patternFill patternType="solid">
          <fgColor rgb="00FFF4E0"/>
        </patternFill>
      </fill>
    </dxf>
    <dxf>
      <fill>
        <patternFill patternType="solid">
          <fgColor rgb="00FBE3D2"/>
        </patternFill>
      </fill>
    </dxf>
    <dxf>
      <fill>
        <patternFill patternType="solid">
          <fgColor rgb="00E3EEF8"/>
        </patternFill>
      </fill>
    </dxf>
    <dxf>
      <font>
        <b val="1"/>
        <color rgb="00B4531A"/>
      </font>
      <fill>
        <patternFill patternType="solid">
          <fgColor rgb="00FFF4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fitToPage="1"/>
  </sheetPr>
  <dimension ref="A1:A35"/>
  <sheetViews>
    <sheetView showGridLines="0" workbookViewId="0">
      <selection activeCell="A1" sqref="A1"/>
    </sheetView>
  </sheetViews>
  <sheetFormatPr baseColWidth="8" defaultRowHeight="15"/>
  <cols>
    <col width="125" customWidth="1" min="1" max="1"/>
  </cols>
  <sheetData>
    <row r="1" ht="30" customHeight="1">
      <c r="A1" s="1" t="inlineStr">
        <is>
          <t>TPL-SPM-T7  |  project2-me.com</t>
        </is>
      </c>
    </row>
    <row r="2" ht="26" customHeight="1">
      <c r="A2" s="2" t="inlineStr">
        <is>
          <t>Drawing Approval Register and Weight / GT Tracker (T7)</t>
        </is>
      </c>
    </row>
    <row r="3" ht="30" customHeight="1">
      <c r="A3" s="3" t="inlineStr">
        <is>
          <t>Superyacht Project Management | Free PM Templates &amp; Documents for Yacht and Shipyard Projects</t>
        </is>
      </c>
    </row>
    <row r="5">
      <c r="A5" s="4" t="inlineStr">
        <is>
          <t>From project2-me.com, lesson: Specification, General Arrangement and the Design Freeze.</t>
        </is>
      </c>
    </row>
    <row r="6">
      <c r="A6" s="4" t="inlineStr"/>
    </row>
    <row r="7">
      <c r="A7" s="5" t="inlineStr">
        <is>
          <t>What is in this file</t>
        </is>
      </c>
    </row>
    <row r="8">
      <c r="A8" s="4" t="inlineStr">
        <is>
          <t>Register - Blank: one row per drawing or document that needs a reply, 80 rows.</t>
        </is>
      </c>
    </row>
    <row r="9">
      <c r="A9" s="4" t="inlineStr">
        <is>
          <t>Weight &amp; GT - Blank: gross tonnage and lightship weight budget with a change log, 60 rows.</t>
        </is>
      </c>
    </row>
    <row r="10">
      <c r="A10" s="4" t="inlineStr">
        <is>
          <t>Register - Example YP-48 and Weight &amp; GT - Example YP-48: the worked example from the lesson (illustrative).</t>
        </is>
      </c>
    </row>
    <row r="11">
      <c r="A11" s="4" t="inlineStr"/>
    </row>
    <row r="12">
      <c r="A12" s="5" t="inlineStr">
        <is>
          <t>Register: how to use it</t>
        </is>
      </c>
    </row>
    <row r="13">
      <c r="A13" s="4" t="inlineStr">
        <is>
          <t>White cells are inputs, grey cells are formulas. Enter the 'As at' date at the top before reading the counters.</t>
        </is>
      </c>
    </row>
    <row r="14">
      <c r="A14" s="4" t="inlineStr">
        <is>
          <t>Due date = submitted + review period. Use calendar days if that is what your contract says; otherwise adjust.</t>
        </is>
      </c>
    </row>
    <row r="15">
      <c r="A15" s="4" t="inlineStr">
        <is>
          <t>Status comes from the response code: A approved, B approved with comments, C revise and resubmit, I for information.</t>
        </is>
      </c>
    </row>
    <row r="16">
      <c r="A16" s="4" t="inlineStr">
        <is>
          <t>With no reply after the due date, Status shows 'Overdue', or 'Deemed approval?' where you marked deemed approval as allowed.</t>
        </is>
      </c>
    </row>
    <row r="17">
      <c r="A17" s="4" t="inlineStr">
        <is>
          <t>'Deemed approval?' is a prompt to check the contract clause, not a legal conclusion.</t>
        </is>
      </c>
    </row>
    <row r="18">
      <c r="A18" s="4" t="inlineStr">
        <is>
          <t>Days late compares the reply (or today's 'As at' date) with the due date. Float to need compares it with the date the drawing is needed.</t>
        </is>
      </c>
    </row>
    <row r="19">
      <c r="A19" s="4" t="inlineStr">
        <is>
          <t>A negative float to need means the reply arrives after the work that depends on it should start.</t>
        </is>
      </c>
    </row>
    <row r="20">
      <c r="A20" s="4" t="inlineStr">
        <is>
          <t>For class-only items the review period is your planning assumption: class works to its own procedure.</t>
        </is>
      </c>
    </row>
    <row r="21">
      <c r="A21" s="4" t="inlineStr">
        <is>
          <t>'Departs from spec?' = Yes means the drawing changes what the specification says. Route it as a change, not as a drawing comment.</t>
        </is>
      </c>
    </row>
    <row r="22">
      <c r="A22" s="4" t="inlineStr"/>
    </row>
    <row r="23">
      <c r="A23" s="5" t="inlineStr">
        <is>
          <t>Weight &amp; GT: how to use it</t>
        </is>
      </c>
    </row>
    <row r="24">
      <c r="A24" s="4" t="inlineStr">
        <is>
          <t>Enter the starting estimates, the target and limit, the budget and warning margins at the top.</t>
        </is>
      </c>
    </row>
    <row r="25">
      <c r="A25" s="4" t="inlineStr">
        <is>
          <t>Log every change or estimate update with its GT and weight effect from the naval architect. Only 'Accepted...' rows count.</t>
        </is>
      </c>
    </row>
    <row r="26">
      <c r="A26" s="4" t="inlineStr">
        <is>
          <t>The rule-of-thumb column multiplies added enclosed volume by 0.274 GT per m3. That factor comes from the ITC 1969 gross tonnage formula near 490 to 500 GT and only shows scale. It is not a tonnage calculation.</t>
        </is>
      </c>
    </row>
    <row r="27">
      <c r="A27" s="4" t="inlineStr">
        <is>
          <t>Weight is an index (estimate at signature = 100). Replace with tonnes if your naval architect reports tonnes.</t>
        </is>
      </c>
    </row>
    <row r="28">
      <c r="A28" s="4" t="inlineStr"/>
    </row>
    <row r="29">
      <c r="A29" s="5" t="inlineStr">
        <is>
          <t>About the example</t>
        </is>
      </c>
    </row>
    <row r="30">
      <c r="A30" s="4" t="inlineStr">
        <is>
          <t>Illustrative project: Project YP-48 is fictional. Its parameters are chosen from publicly reported industry ranges so the numbers are realistic, but no real yard, owner or yacht is described.</t>
        </is>
      </c>
    </row>
    <row r="31">
      <c r="A31" s="4" t="inlineStr">
        <is>
          <t>All drawing numbers, dates, review periods, GT and weight figures are illustrative. The notional contract date is 2027-01-04.</t>
        </is>
      </c>
    </row>
    <row r="32">
      <c r="A32" s="4" t="inlineStr">
        <is>
          <t>The register example is shown as at 2027-10-04 (about month 9); the weight and GT example as at month 14.</t>
        </is>
      </c>
    </row>
    <row r="33">
      <c r="A33" s="4" t="inlineStr">
        <is>
          <t>Class society and flag are not chosen in the example, so the text refers to 'class' and 'flag' in general terms.</t>
        </is>
      </c>
    </row>
    <row r="34">
      <c r="A34" s="4" t="inlineStr"/>
    </row>
    <row r="35">
      <c r="A35" s="5" t="inlineStr">
        <is>
          <t>This file is a planning aid, not legal or naval architecture advice. The contract, class, the flag and your naval architect decide.</t>
        </is>
      </c>
    </row>
  </sheetData>
  <mergeCells count="2">
    <mergeCell ref="A3"/>
    <mergeCell ref="A2"/>
  </mergeCells>
  <pageMargins left="0.75" right="0.75" top="1" bottom="1" header="0.5" footer="0.5"/>
  <pageSetup orientation="landscape" paperSize="8"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U92"/>
  <sheetViews>
    <sheetView workbookViewId="0">
      <pane xSplit="3" ySplit="12" topLeftCell="D13" activePane="bottomRight" state="frozen"/>
      <selection pane="topRight"/>
      <selection pane="bottomLeft"/>
      <selection pane="bottomRight" activeCell="A1" sqref="A1"/>
    </sheetView>
  </sheetViews>
  <sheetFormatPr baseColWidth="8" defaultRowHeight="15"/>
  <cols>
    <col width="5" customWidth="1" min="1" max="1"/>
    <col width="17" customWidth="1" min="2" max="2"/>
    <col width="36" customWidth="1" min="3" max="3"/>
    <col width="12" customWidth="1" min="4" max="4"/>
    <col width="14" customWidth="1" min="5" max="5"/>
    <col width="6" customWidth="1" min="6" max="6"/>
    <col width="12" customWidth="1" min="7" max="7"/>
    <col width="9" customWidth="1" min="8" max="8"/>
    <col width="12" customWidth="1" min="9" max="9"/>
    <col width="12" customWidth="1" min="10" max="10"/>
    <col width="24" customWidth="1" min="11" max="11"/>
    <col width="12" customWidth="1" min="12" max="12"/>
    <col width="10" customWidth="1" min="13" max="13"/>
    <col width="16" customWidth="1" min="14" max="14"/>
    <col width="10" customWidth="1" min="15" max="15"/>
    <col width="20" customWidth="1" min="16" max="16"/>
    <col width="10" customWidth="1" min="17" max="17"/>
    <col width="10" customWidth="1" min="18" max="18"/>
    <col width="10" customWidth="1" min="19" max="19"/>
    <col width="11" customWidth="1" min="20" max="20"/>
    <col width="40" customWidth="1" min="21" max="21"/>
  </cols>
  <sheetData>
    <row r="1" ht="30" customHeight="1">
      <c r="U1" s="1" t="inlineStr">
        <is>
          <t>TPL-SPM-T7  |  project2-me.com</t>
        </is>
      </c>
    </row>
    <row r="2" ht="26" customHeight="1">
      <c r="A2" s="2" t="inlineStr">
        <is>
          <t>Drawing and Document Approval Register</t>
        </is>
      </c>
      <c r="B2" s="6" t="n"/>
      <c r="C2" s="6" t="n"/>
      <c r="D2" s="6" t="n"/>
      <c r="E2" s="6" t="n"/>
      <c r="F2" s="6" t="n"/>
      <c r="G2" s="6" t="n"/>
      <c r="H2" s="6" t="n"/>
      <c r="I2" s="6" t="n"/>
      <c r="J2" s="6" t="n"/>
      <c r="K2" s="6" t="n"/>
      <c r="L2" s="6" t="n"/>
      <c r="M2" s="6" t="n"/>
      <c r="N2" s="6" t="n"/>
      <c r="O2" s="6" t="n"/>
      <c r="P2" s="6" t="n"/>
      <c r="Q2" s="6" t="n"/>
      <c r="R2" s="6" t="n"/>
      <c r="S2" s="6" t="n"/>
      <c r="T2" s="6" t="n"/>
      <c r="U2" s="6" t="n"/>
    </row>
    <row r="3" ht="30" customHeight="1">
      <c r="A3" s="3" t="inlineStr">
        <is>
          <t>White cells are inputs, grey cells are formulas. Set the 'As at' date first.</t>
        </is>
      </c>
    </row>
    <row r="5" ht="28" customHeight="1">
      <c r="B5" s="7" t="inlineStr">
        <is>
          <t>As at (date)</t>
        </is>
      </c>
      <c r="C5" s="8" t="n"/>
      <c r="K5" s="7" t="inlineStr">
        <is>
          <t>Drawings listed</t>
        </is>
      </c>
      <c r="L5" s="9">
        <f>COUNTA($B$13:$B$92)</f>
        <v/>
      </c>
      <c r="N5" s="7" t="inlineStr">
        <is>
          <t>Overdue, no reply</t>
        </is>
      </c>
      <c r="O5" s="9">
        <f>COUNTIF($P$13:$P$92,"Overdue")</f>
        <v/>
      </c>
    </row>
    <row r="6" ht="28" customHeight="1">
      <c r="B6" s="7" t="inlineStr">
        <is>
          <t>Design freeze (date)</t>
        </is>
      </c>
      <c r="C6" s="8" t="n"/>
      <c r="K6" s="7" t="inlineStr">
        <is>
          <t>Not submitted</t>
        </is>
      </c>
      <c r="L6" s="9">
        <f>COUNTIF($P$13:$P$92,"Not submitted")</f>
        <v/>
      </c>
      <c r="N6" s="7" t="inlineStr">
        <is>
          <t>Deemed approval to check</t>
        </is>
      </c>
      <c r="O6" s="9">
        <f>COUNTIF($P$13:$P$92,"Deemed approval?")</f>
        <v/>
      </c>
    </row>
    <row r="7" ht="28" customHeight="1">
      <c r="B7" s="10" t="inlineStr">
        <is>
          <t>Codes: A approved, B approved with comments, C revise and resubmit, I for information.</t>
        </is>
      </c>
      <c r="K7" s="7" t="inlineStr">
        <is>
          <t>Under review</t>
        </is>
      </c>
      <c r="L7" s="9">
        <f>COUNTIF($P$13:$P$92,"Under review")</f>
        <v/>
      </c>
      <c r="N7" s="7" t="inlineStr">
        <is>
          <t>Reply after need date</t>
        </is>
      </c>
      <c r="O7" s="9">
        <f>COUNTIF($R$13:$R$92,"&lt;0")</f>
        <v/>
      </c>
    </row>
    <row r="8" ht="28" customHeight="1">
      <c r="K8" s="7" t="inlineStr">
        <is>
          <t>Approved (A or B)</t>
        </is>
      </c>
      <c r="L8" s="9">
        <f>COUNTIF($P$13:$P$92,"Approved")+COUNTIF($P$13:$P$92,"Approved with comments")</f>
        <v/>
      </c>
      <c r="N8" s="7" t="inlineStr">
        <is>
          <t>Departs from spec</t>
        </is>
      </c>
      <c r="O8" s="9">
        <f>COUNTIF($S$13:$S$92,"Yes")</f>
        <v/>
      </c>
    </row>
    <row r="9" ht="28" customHeight="1">
      <c r="K9" s="7" t="inlineStr">
        <is>
          <t>Resubmit (C)</t>
        </is>
      </c>
      <c r="L9" s="9">
        <f>COUNTIF($P$13:$P$92,"Resubmit")</f>
        <v/>
      </c>
    </row>
    <row r="12" ht="58" customHeight="1">
      <c r="A12" s="11" t="inlineStr">
        <is>
          <t>No</t>
        </is>
      </c>
      <c r="B12" s="11" t="inlineStr">
        <is>
          <t>Drawing / document no</t>
        </is>
      </c>
      <c r="C12" s="11" t="inlineStr">
        <is>
          <t>Title</t>
        </is>
      </c>
      <c r="D12" s="11" t="inlineStr">
        <is>
          <t>Discipline</t>
        </is>
      </c>
      <c r="E12" s="11" t="inlineStr">
        <is>
          <t>Approval route</t>
        </is>
      </c>
      <c r="F12" s="11" t="inlineStr">
        <is>
          <t>Rev</t>
        </is>
      </c>
      <c r="G12" s="11" t="inlineStr">
        <is>
          <t>Submitted (date)</t>
        </is>
      </c>
      <c r="H12" s="11" t="inlineStr">
        <is>
          <t>Review period (days)</t>
        </is>
      </c>
      <c r="I12" s="11" t="inlineStr">
        <is>
          <t>Due date</t>
        </is>
      </c>
      <c r="J12" s="11" t="inlineStr">
        <is>
          <t>Needed by (date)</t>
        </is>
      </c>
      <c r="K12" s="11" t="inlineStr">
        <is>
          <t>Needed for (schedule activity)</t>
        </is>
      </c>
      <c r="L12" s="11" t="inlineStr">
        <is>
          <t>Response received (date)</t>
        </is>
      </c>
      <c r="M12" s="11" t="inlineStr">
        <is>
          <t>Response code (A/B/C/I)</t>
        </is>
      </c>
      <c r="N12" s="11" t="inlineStr">
        <is>
          <t>Class / flag status (dual-route items)</t>
        </is>
      </c>
      <c r="O12" s="11" t="inlineStr">
        <is>
          <t>Deemed approval allowed?</t>
        </is>
      </c>
      <c r="P12" s="11" t="inlineStr">
        <is>
          <t>Status</t>
        </is>
      </c>
      <c r="Q12" s="11" t="inlineStr">
        <is>
          <t>Days late vs review period</t>
        </is>
      </c>
      <c r="R12" s="11" t="inlineStr">
        <is>
          <t>Float to need (days)</t>
        </is>
      </c>
      <c r="S12" s="11" t="inlineStr">
        <is>
          <t>Departs from spec?</t>
        </is>
      </c>
      <c r="T12" s="11" t="inlineStr">
        <is>
          <t>Frozen item (after design freeze)?</t>
        </is>
      </c>
      <c r="U12" s="11" t="inlineStr">
        <is>
          <t>Comments ref / notes</t>
        </is>
      </c>
    </row>
    <row r="13" ht="30" customHeight="1">
      <c r="A13" s="12" t="n"/>
      <c r="B13" s="12" t="n"/>
      <c r="C13" s="12" t="n"/>
      <c r="D13" s="12" t="n"/>
      <c r="E13" s="12" t="n"/>
      <c r="F13" s="12" t="n"/>
      <c r="G13" s="13" t="n"/>
      <c r="H13" s="12" t="n"/>
      <c r="I13" s="14">
        <f>IF(OR(G13="",H13=""),"",G13+H13)</f>
        <v/>
      </c>
      <c r="J13" s="13" t="n"/>
      <c r="K13" s="12" t="n"/>
      <c r="L13" s="13" t="n"/>
      <c r="M13" s="12" t="n"/>
      <c r="N13" s="12" t="n"/>
      <c r="O13" s="12" t="n"/>
      <c r="P13" s="15">
        <f>IF(B13="","",IF(G13="","Not submitted",IF(M13="A","Approved",IF(M13="B","Approved with comments",IF(M13="C","Resubmit",IF(M13="I","For information",IF(AND($C$5&lt;&gt;"",I13&lt;&gt;"",$C$5&gt;I13),IF(O13="Yes","Deemed approval?","Overdue"),"Under review")))))))</f>
        <v/>
      </c>
      <c r="Q13" s="15">
        <f>IF(I13="","",IF(L13&lt;&gt;"",MAX(0,L13-I13),IF($C$5="","",MAX(0,$C$5-I13))))</f>
        <v/>
      </c>
      <c r="R13" s="15">
        <f>IF(OR(J13="",I13=""),"",J13-IF(L13&lt;&gt;"",L13,MAX(I13,$C$5)))</f>
        <v/>
      </c>
      <c r="S13" s="12" t="n"/>
      <c r="T13" s="12" t="n"/>
      <c r="U13" s="12" t="n"/>
    </row>
    <row r="14" ht="30" customHeight="1">
      <c r="A14" s="12" t="n"/>
      <c r="B14" s="12" t="n"/>
      <c r="C14" s="12" t="n"/>
      <c r="D14" s="12" t="n"/>
      <c r="E14" s="12" t="n"/>
      <c r="F14" s="12" t="n"/>
      <c r="G14" s="13" t="n"/>
      <c r="H14" s="12" t="n"/>
      <c r="I14" s="14">
        <f>IF(OR(G14="",H14=""),"",G14+H14)</f>
        <v/>
      </c>
      <c r="J14" s="13" t="n"/>
      <c r="K14" s="12" t="n"/>
      <c r="L14" s="13" t="n"/>
      <c r="M14" s="12" t="n"/>
      <c r="N14" s="12" t="n"/>
      <c r="O14" s="12" t="n"/>
      <c r="P14" s="15">
        <f>IF(B14="","",IF(G14="","Not submitted",IF(M14="A","Approved",IF(M14="B","Approved with comments",IF(M14="C","Resubmit",IF(M14="I","For information",IF(AND($C$5&lt;&gt;"",I14&lt;&gt;"",$C$5&gt;I14),IF(O14="Yes","Deemed approval?","Overdue"),"Under review")))))))</f>
        <v/>
      </c>
      <c r="Q14" s="15">
        <f>IF(I14="","",IF(L14&lt;&gt;"",MAX(0,L14-I14),IF($C$5="","",MAX(0,$C$5-I14))))</f>
        <v/>
      </c>
      <c r="R14" s="15">
        <f>IF(OR(J14="",I14=""),"",J14-IF(L14&lt;&gt;"",L14,MAX(I14,$C$5)))</f>
        <v/>
      </c>
      <c r="S14" s="12" t="n"/>
      <c r="T14" s="12" t="n"/>
      <c r="U14" s="12" t="n"/>
    </row>
    <row r="15" ht="30" customHeight="1">
      <c r="A15" s="12" t="n"/>
      <c r="B15" s="12" t="n"/>
      <c r="C15" s="12" t="n"/>
      <c r="D15" s="12" t="n"/>
      <c r="E15" s="12" t="n"/>
      <c r="F15" s="12" t="n"/>
      <c r="G15" s="13" t="n"/>
      <c r="H15" s="12" t="n"/>
      <c r="I15" s="14">
        <f>IF(OR(G15="",H15=""),"",G15+H15)</f>
        <v/>
      </c>
      <c r="J15" s="13" t="n"/>
      <c r="K15" s="12" t="n"/>
      <c r="L15" s="13" t="n"/>
      <c r="M15" s="12" t="n"/>
      <c r="N15" s="12" t="n"/>
      <c r="O15" s="12" t="n"/>
      <c r="P15" s="15">
        <f>IF(B15="","",IF(G15="","Not submitted",IF(M15="A","Approved",IF(M15="B","Approved with comments",IF(M15="C","Resubmit",IF(M15="I","For information",IF(AND($C$5&lt;&gt;"",I15&lt;&gt;"",$C$5&gt;I15),IF(O15="Yes","Deemed approval?","Overdue"),"Under review")))))))</f>
        <v/>
      </c>
      <c r="Q15" s="15">
        <f>IF(I15="","",IF(L15&lt;&gt;"",MAX(0,L15-I15),IF($C$5="","",MAX(0,$C$5-I15))))</f>
        <v/>
      </c>
      <c r="R15" s="15">
        <f>IF(OR(J15="",I15=""),"",J15-IF(L15&lt;&gt;"",L15,MAX(I15,$C$5)))</f>
        <v/>
      </c>
      <c r="S15" s="12" t="n"/>
      <c r="T15" s="12" t="n"/>
      <c r="U15" s="12" t="n"/>
    </row>
    <row r="16" ht="30" customHeight="1">
      <c r="A16" s="12" t="n"/>
      <c r="B16" s="12" t="n"/>
      <c r="C16" s="12" t="n"/>
      <c r="D16" s="12" t="n"/>
      <c r="E16" s="12" t="n"/>
      <c r="F16" s="12" t="n"/>
      <c r="G16" s="13" t="n"/>
      <c r="H16" s="12" t="n"/>
      <c r="I16" s="14">
        <f>IF(OR(G16="",H16=""),"",G16+H16)</f>
        <v/>
      </c>
      <c r="J16" s="13" t="n"/>
      <c r="K16" s="12" t="n"/>
      <c r="L16" s="13" t="n"/>
      <c r="M16" s="12" t="n"/>
      <c r="N16" s="12" t="n"/>
      <c r="O16" s="12" t="n"/>
      <c r="P16" s="15">
        <f>IF(B16="","",IF(G16="","Not submitted",IF(M16="A","Approved",IF(M16="B","Approved with comments",IF(M16="C","Resubmit",IF(M16="I","For information",IF(AND($C$5&lt;&gt;"",I16&lt;&gt;"",$C$5&gt;I16),IF(O16="Yes","Deemed approval?","Overdue"),"Under review")))))))</f>
        <v/>
      </c>
      <c r="Q16" s="15">
        <f>IF(I16="","",IF(L16&lt;&gt;"",MAX(0,L16-I16),IF($C$5="","",MAX(0,$C$5-I16))))</f>
        <v/>
      </c>
      <c r="R16" s="15">
        <f>IF(OR(J16="",I16=""),"",J16-IF(L16&lt;&gt;"",L16,MAX(I16,$C$5)))</f>
        <v/>
      </c>
      <c r="S16" s="12" t="n"/>
      <c r="T16" s="12" t="n"/>
      <c r="U16" s="12" t="n"/>
    </row>
    <row r="17" ht="30" customHeight="1">
      <c r="A17" s="12" t="n"/>
      <c r="B17" s="12" t="n"/>
      <c r="C17" s="12" t="n"/>
      <c r="D17" s="12" t="n"/>
      <c r="E17" s="12" t="n"/>
      <c r="F17" s="12" t="n"/>
      <c r="G17" s="13" t="n"/>
      <c r="H17" s="12" t="n"/>
      <c r="I17" s="14">
        <f>IF(OR(G17="",H17=""),"",G17+H17)</f>
        <v/>
      </c>
      <c r="J17" s="13" t="n"/>
      <c r="K17" s="12" t="n"/>
      <c r="L17" s="13" t="n"/>
      <c r="M17" s="12" t="n"/>
      <c r="N17" s="12" t="n"/>
      <c r="O17" s="12" t="n"/>
      <c r="P17" s="15">
        <f>IF(B17="","",IF(G17="","Not submitted",IF(M17="A","Approved",IF(M17="B","Approved with comments",IF(M17="C","Resubmit",IF(M17="I","For information",IF(AND($C$5&lt;&gt;"",I17&lt;&gt;"",$C$5&gt;I17),IF(O17="Yes","Deemed approval?","Overdue"),"Under review")))))))</f>
        <v/>
      </c>
      <c r="Q17" s="15">
        <f>IF(I17="","",IF(L17&lt;&gt;"",MAX(0,L17-I17),IF($C$5="","",MAX(0,$C$5-I17))))</f>
        <v/>
      </c>
      <c r="R17" s="15">
        <f>IF(OR(J17="",I17=""),"",J17-IF(L17&lt;&gt;"",L17,MAX(I17,$C$5)))</f>
        <v/>
      </c>
      <c r="S17" s="12" t="n"/>
      <c r="T17" s="12" t="n"/>
      <c r="U17" s="12" t="n"/>
    </row>
    <row r="18" ht="30" customHeight="1">
      <c r="A18" s="12" t="n"/>
      <c r="B18" s="12" t="n"/>
      <c r="C18" s="12" t="n"/>
      <c r="D18" s="12" t="n"/>
      <c r="E18" s="12" t="n"/>
      <c r="F18" s="12" t="n"/>
      <c r="G18" s="13" t="n"/>
      <c r="H18" s="12" t="n"/>
      <c r="I18" s="14">
        <f>IF(OR(G18="",H18=""),"",G18+H18)</f>
        <v/>
      </c>
      <c r="J18" s="13" t="n"/>
      <c r="K18" s="12" t="n"/>
      <c r="L18" s="13" t="n"/>
      <c r="M18" s="12" t="n"/>
      <c r="N18" s="12" t="n"/>
      <c r="O18" s="12" t="n"/>
      <c r="P18" s="15">
        <f>IF(B18="","",IF(G18="","Not submitted",IF(M18="A","Approved",IF(M18="B","Approved with comments",IF(M18="C","Resubmit",IF(M18="I","For information",IF(AND($C$5&lt;&gt;"",I18&lt;&gt;"",$C$5&gt;I18),IF(O18="Yes","Deemed approval?","Overdue"),"Under review")))))))</f>
        <v/>
      </c>
      <c r="Q18" s="15">
        <f>IF(I18="","",IF(L18&lt;&gt;"",MAX(0,L18-I18),IF($C$5="","",MAX(0,$C$5-I18))))</f>
        <v/>
      </c>
      <c r="R18" s="15">
        <f>IF(OR(J18="",I18=""),"",J18-IF(L18&lt;&gt;"",L18,MAX(I18,$C$5)))</f>
        <v/>
      </c>
      <c r="S18" s="12" t="n"/>
      <c r="T18" s="12" t="n"/>
      <c r="U18" s="12" t="n"/>
    </row>
    <row r="19" ht="30" customHeight="1">
      <c r="A19" s="12" t="n"/>
      <c r="B19" s="12" t="n"/>
      <c r="C19" s="12" t="n"/>
      <c r="D19" s="12" t="n"/>
      <c r="E19" s="12" t="n"/>
      <c r="F19" s="12" t="n"/>
      <c r="G19" s="13" t="n"/>
      <c r="H19" s="12" t="n"/>
      <c r="I19" s="14">
        <f>IF(OR(G19="",H19=""),"",G19+H19)</f>
        <v/>
      </c>
      <c r="J19" s="13" t="n"/>
      <c r="K19" s="12" t="n"/>
      <c r="L19" s="13" t="n"/>
      <c r="M19" s="12" t="n"/>
      <c r="N19" s="12" t="n"/>
      <c r="O19" s="12" t="n"/>
      <c r="P19" s="15">
        <f>IF(B19="","",IF(G19="","Not submitted",IF(M19="A","Approved",IF(M19="B","Approved with comments",IF(M19="C","Resubmit",IF(M19="I","For information",IF(AND($C$5&lt;&gt;"",I19&lt;&gt;"",$C$5&gt;I19),IF(O19="Yes","Deemed approval?","Overdue"),"Under review")))))))</f>
        <v/>
      </c>
      <c r="Q19" s="15">
        <f>IF(I19="","",IF(L19&lt;&gt;"",MAX(0,L19-I19),IF($C$5="","",MAX(0,$C$5-I19))))</f>
        <v/>
      </c>
      <c r="R19" s="15">
        <f>IF(OR(J19="",I19=""),"",J19-IF(L19&lt;&gt;"",L19,MAX(I19,$C$5)))</f>
        <v/>
      </c>
      <c r="S19" s="12" t="n"/>
      <c r="T19" s="12" t="n"/>
      <c r="U19" s="12" t="n"/>
    </row>
    <row r="20" ht="30" customHeight="1">
      <c r="A20" s="12" t="n"/>
      <c r="B20" s="12" t="n"/>
      <c r="C20" s="12" t="n"/>
      <c r="D20" s="12" t="n"/>
      <c r="E20" s="12" t="n"/>
      <c r="F20" s="12" t="n"/>
      <c r="G20" s="13" t="n"/>
      <c r="H20" s="12" t="n"/>
      <c r="I20" s="14">
        <f>IF(OR(G20="",H20=""),"",G20+H20)</f>
        <v/>
      </c>
      <c r="J20" s="13" t="n"/>
      <c r="K20" s="12" t="n"/>
      <c r="L20" s="13" t="n"/>
      <c r="M20" s="12" t="n"/>
      <c r="N20" s="12" t="n"/>
      <c r="O20" s="12" t="n"/>
      <c r="P20" s="15">
        <f>IF(B20="","",IF(G20="","Not submitted",IF(M20="A","Approved",IF(M20="B","Approved with comments",IF(M20="C","Resubmit",IF(M20="I","For information",IF(AND($C$5&lt;&gt;"",I20&lt;&gt;"",$C$5&gt;I20),IF(O20="Yes","Deemed approval?","Overdue"),"Under review")))))))</f>
        <v/>
      </c>
      <c r="Q20" s="15">
        <f>IF(I20="","",IF(L20&lt;&gt;"",MAX(0,L20-I20),IF($C$5="","",MAX(0,$C$5-I20))))</f>
        <v/>
      </c>
      <c r="R20" s="15">
        <f>IF(OR(J20="",I20=""),"",J20-IF(L20&lt;&gt;"",L20,MAX(I20,$C$5)))</f>
        <v/>
      </c>
      <c r="S20" s="12" t="n"/>
      <c r="T20" s="12" t="n"/>
      <c r="U20" s="12" t="n"/>
    </row>
    <row r="21" ht="30" customHeight="1">
      <c r="A21" s="12" t="n"/>
      <c r="B21" s="12" t="n"/>
      <c r="C21" s="12" t="n"/>
      <c r="D21" s="12" t="n"/>
      <c r="E21" s="12" t="n"/>
      <c r="F21" s="12" t="n"/>
      <c r="G21" s="13" t="n"/>
      <c r="H21" s="12" t="n"/>
      <c r="I21" s="14">
        <f>IF(OR(G21="",H21=""),"",G21+H21)</f>
        <v/>
      </c>
      <c r="J21" s="13" t="n"/>
      <c r="K21" s="12" t="n"/>
      <c r="L21" s="13" t="n"/>
      <c r="M21" s="12" t="n"/>
      <c r="N21" s="12" t="n"/>
      <c r="O21" s="12" t="n"/>
      <c r="P21" s="15">
        <f>IF(B21="","",IF(G21="","Not submitted",IF(M21="A","Approved",IF(M21="B","Approved with comments",IF(M21="C","Resubmit",IF(M21="I","For information",IF(AND($C$5&lt;&gt;"",I21&lt;&gt;"",$C$5&gt;I21),IF(O21="Yes","Deemed approval?","Overdue"),"Under review")))))))</f>
        <v/>
      </c>
      <c r="Q21" s="15">
        <f>IF(I21="","",IF(L21&lt;&gt;"",MAX(0,L21-I21),IF($C$5="","",MAX(0,$C$5-I21))))</f>
        <v/>
      </c>
      <c r="R21" s="15">
        <f>IF(OR(J21="",I21=""),"",J21-IF(L21&lt;&gt;"",L21,MAX(I21,$C$5)))</f>
        <v/>
      </c>
      <c r="S21" s="12" t="n"/>
      <c r="T21" s="12" t="n"/>
      <c r="U21" s="12" t="n"/>
    </row>
    <row r="22" ht="30" customHeight="1">
      <c r="A22" s="12" t="n"/>
      <c r="B22" s="12" t="n"/>
      <c r="C22" s="12" t="n"/>
      <c r="D22" s="12" t="n"/>
      <c r="E22" s="12" t="n"/>
      <c r="F22" s="12" t="n"/>
      <c r="G22" s="13" t="n"/>
      <c r="H22" s="12" t="n"/>
      <c r="I22" s="14">
        <f>IF(OR(G22="",H22=""),"",G22+H22)</f>
        <v/>
      </c>
      <c r="J22" s="13" t="n"/>
      <c r="K22" s="12" t="n"/>
      <c r="L22" s="13" t="n"/>
      <c r="M22" s="12" t="n"/>
      <c r="N22" s="12" t="n"/>
      <c r="O22" s="12" t="n"/>
      <c r="P22" s="15">
        <f>IF(B22="","",IF(G22="","Not submitted",IF(M22="A","Approved",IF(M22="B","Approved with comments",IF(M22="C","Resubmit",IF(M22="I","For information",IF(AND($C$5&lt;&gt;"",I22&lt;&gt;"",$C$5&gt;I22),IF(O22="Yes","Deemed approval?","Overdue"),"Under review")))))))</f>
        <v/>
      </c>
      <c r="Q22" s="15">
        <f>IF(I22="","",IF(L22&lt;&gt;"",MAX(0,L22-I22),IF($C$5="","",MAX(0,$C$5-I22))))</f>
        <v/>
      </c>
      <c r="R22" s="15">
        <f>IF(OR(J22="",I22=""),"",J22-IF(L22&lt;&gt;"",L22,MAX(I22,$C$5)))</f>
        <v/>
      </c>
      <c r="S22" s="12" t="n"/>
      <c r="T22" s="12" t="n"/>
      <c r="U22" s="12" t="n"/>
    </row>
    <row r="23" ht="30" customHeight="1">
      <c r="A23" s="12" t="n"/>
      <c r="B23" s="12" t="n"/>
      <c r="C23" s="12" t="n"/>
      <c r="D23" s="12" t="n"/>
      <c r="E23" s="12" t="n"/>
      <c r="F23" s="12" t="n"/>
      <c r="G23" s="13" t="n"/>
      <c r="H23" s="12" t="n"/>
      <c r="I23" s="14">
        <f>IF(OR(G23="",H23=""),"",G23+H23)</f>
        <v/>
      </c>
      <c r="J23" s="13" t="n"/>
      <c r="K23" s="12" t="n"/>
      <c r="L23" s="13" t="n"/>
      <c r="M23" s="12" t="n"/>
      <c r="N23" s="12" t="n"/>
      <c r="O23" s="12" t="n"/>
      <c r="P23" s="15">
        <f>IF(B23="","",IF(G23="","Not submitted",IF(M23="A","Approved",IF(M23="B","Approved with comments",IF(M23="C","Resubmit",IF(M23="I","For information",IF(AND($C$5&lt;&gt;"",I23&lt;&gt;"",$C$5&gt;I23),IF(O23="Yes","Deemed approval?","Overdue"),"Under review")))))))</f>
        <v/>
      </c>
      <c r="Q23" s="15">
        <f>IF(I23="","",IF(L23&lt;&gt;"",MAX(0,L23-I23),IF($C$5="","",MAX(0,$C$5-I23))))</f>
        <v/>
      </c>
      <c r="R23" s="15">
        <f>IF(OR(J23="",I23=""),"",J23-IF(L23&lt;&gt;"",L23,MAX(I23,$C$5)))</f>
        <v/>
      </c>
      <c r="S23" s="12" t="n"/>
      <c r="T23" s="12" t="n"/>
      <c r="U23" s="12" t="n"/>
    </row>
    <row r="24" ht="30" customHeight="1">
      <c r="A24" s="12" t="n"/>
      <c r="B24" s="12" t="n"/>
      <c r="C24" s="12" t="n"/>
      <c r="D24" s="12" t="n"/>
      <c r="E24" s="12" t="n"/>
      <c r="F24" s="12" t="n"/>
      <c r="G24" s="13" t="n"/>
      <c r="H24" s="12" t="n"/>
      <c r="I24" s="14">
        <f>IF(OR(G24="",H24=""),"",G24+H24)</f>
        <v/>
      </c>
      <c r="J24" s="13" t="n"/>
      <c r="K24" s="12" t="n"/>
      <c r="L24" s="13" t="n"/>
      <c r="M24" s="12" t="n"/>
      <c r="N24" s="12" t="n"/>
      <c r="O24" s="12" t="n"/>
      <c r="P24" s="15">
        <f>IF(B24="","",IF(G24="","Not submitted",IF(M24="A","Approved",IF(M24="B","Approved with comments",IF(M24="C","Resubmit",IF(M24="I","For information",IF(AND($C$5&lt;&gt;"",I24&lt;&gt;"",$C$5&gt;I24),IF(O24="Yes","Deemed approval?","Overdue"),"Under review")))))))</f>
        <v/>
      </c>
      <c r="Q24" s="15">
        <f>IF(I24="","",IF(L24&lt;&gt;"",MAX(0,L24-I24),IF($C$5="","",MAX(0,$C$5-I24))))</f>
        <v/>
      </c>
      <c r="R24" s="15">
        <f>IF(OR(J24="",I24=""),"",J24-IF(L24&lt;&gt;"",L24,MAX(I24,$C$5)))</f>
        <v/>
      </c>
      <c r="S24" s="12" t="n"/>
      <c r="T24" s="12" t="n"/>
      <c r="U24" s="12" t="n"/>
    </row>
    <row r="25" ht="30" customHeight="1">
      <c r="A25" s="12" t="n"/>
      <c r="B25" s="12" t="n"/>
      <c r="C25" s="12" t="n"/>
      <c r="D25" s="12" t="n"/>
      <c r="E25" s="12" t="n"/>
      <c r="F25" s="12" t="n"/>
      <c r="G25" s="13" t="n"/>
      <c r="H25" s="12" t="n"/>
      <c r="I25" s="14">
        <f>IF(OR(G25="",H25=""),"",G25+H25)</f>
        <v/>
      </c>
      <c r="J25" s="13" t="n"/>
      <c r="K25" s="12" t="n"/>
      <c r="L25" s="13" t="n"/>
      <c r="M25" s="12" t="n"/>
      <c r="N25" s="12" t="n"/>
      <c r="O25" s="12" t="n"/>
      <c r="P25" s="15">
        <f>IF(B25="","",IF(G25="","Not submitted",IF(M25="A","Approved",IF(M25="B","Approved with comments",IF(M25="C","Resubmit",IF(M25="I","For information",IF(AND($C$5&lt;&gt;"",I25&lt;&gt;"",$C$5&gt;I25),IF(O25="Yes","Deemed approval?","Overdue"),"Under review")))))))</f>
        <v/>
      </c>
      <c r="Q25" s="15">
        <f>IF(I25="","",IF(L25&lt;&gt;"",MAX(0,L25-I25),IF($C$5="","",MAX(0,$C$5-I25))))</f>
        <v/>
      </c>
      <c r="R25" s="15">
        <f>IF(OR(J25="",I25=""),"",J25-IF(L25&lt;&gt;"",L25,MAX(I25,$C$5)))</f>
        <v/>
      </c>
      <c r="S25" s="12" t="n"/>
      <c r="T25" s="12" t="n"/>
      <c r="U25" s="12" t="n"/>
    </row>
    <row r="26" ht="30" customHeight="1">
      <c r="A26" s="12" t="n"/>
      <c r="B26" s="12" t="n"/>
      <c r="C26" s="12" t="n"/>
      <c r="D26" s="12" t="n"/>
      <c r="E26" s="12" t="n"/>
      <c r="F26" s="12" t="n"/>
      <c r="G26" s="13" t="n"/>
      <c r="H26" s="12" t="n"/>
      <c r="I26" s="14">
        <f>IF(OR(G26="",H26=""),"",G26+H26)</f>
        <v/>
      </c>
      <c r="J26" s="13" t="n"/>
      <c r="K26" s="12" t="n"/>
      <c r="L26" s="13" t="n"/>
      <c r="M26" s="12" t="n"/>
      <c r="N26" s="12" t="n"/>
      <c r="O26" s="12" t="n"/>
      <c r="P26" s="15">
        <f>IF(B26="","",IF(G26="","Not submitted",IF(M26="A","Approved",IF(M26="B","Approved with comments",IF(M26="C","Resubmit",IF(M26="I","For information",IF(AND($C$5&lt;&gt;"",I26&lt;&gt;"",$C$5&gt;I26),IF(O26="Yes","Deemed approval?","Overdue"),"Under review")))))))</f>
        <v/>
      </c>
      <c r="Q26" s="15">
        <f>IF(I26="","",IF(L26&lt;&gt;"",MAX(0,L26-I26),IF($C$5="","",MAX(0,$C$5-I26))))</f>
        <v/>
      </c>
      <c r="R26" s="15">
        <f>IF(OR(J26="",I26=""),"",J26-IF(L26&lt;&gt;"",L26,MAX(I26,$C$5)))</f>
        <v/>
      </c>
      <c r="S26" s="12" t="n"/>
      <c r="T26" s="12" t="n"/>
      <c r="U26" s="12" t="n"/>
    </row>
    <row r="27" ht="30" customHeight="1">
      <c r="A27" s="12" t="n"/>
      <c r="B27" s="12" t="n"/>
      <c r="C27" s="12" t="n"/>
      <c r="D27" s="12" t="n"/>
      <c r="E27" s="12" t="n"/>
      <c r="F27" s="12" t="n"/>
      <c r="G27" s="13" t="n"/>
      <c r="H27" s="12" t="n"/>
      <c r="I27" s="14">
        <f>IF(OR(G27="",H27=""),"",G27+H27)</f>
        <v/>
      </c>
      <c r="J27" s="13" t="n"/>
      <c r="K27" s="12" t="n"/>
      <c r="L27" s="13" t="n"/>
      <c r="M27" s="12" t="n"/>
      <c r="N27" s="12" t="n"/>
      <c r="O27" s="12" t="n"/>
      <c r="P27" s="15">
        <f>IF(B27="","",IF(G27="","Not submitted",IF(M27="A","Approved",IF(M27="B","Approved with comments",IF(M27="C","Resubmit",IF(M27="I","For information",IF(AND($C$5&lt;&gt;"",I27&lt;&gt;"",$C$5&gt;I27),IF(O27="Yes","Deemed approval?","Overdue"),"Under review")))))))</f>
        <v/>
      </c>
      <c r="Q27" s="15">
        <f>IF(I27="","",IF(L27&lt;&gt;"",MAX(0,L27-I27),IF($C$5="","",MAX(0,$C$5-I27))))</f>
        <v/>
      </c>
      <c r="R27" s="15">
        <f>IF(OR(J27="",I27=""),"",J27-IF(L27&lt;&gt;"",L27,MAX(I27,$C$5)))</f>
        <v/>
      </c>
      <c r="S27" s="12" t="n"/>
      <c r="T27" s="12" t="n"/>
      <c r="U27" s="12" t="n"/>
    </row>
    <row r="28" ht="30" customHeight="1">
      <c r="A28" s="12" t="n"/>
      <c r="B28" s="12" t="n"/>
      <c r="C28" s="12" t="n"/>
      <c r="D28" s="12" t="n"/>
      <c r="E28" s="12" t="n"/>
      <c r="F28" s="12" t="n"/>
      <c r="G28" s="13" t="n"/>
      <c r="H28" s="12" t="n"/>
      <c r="I28" s="14">
        <f>IF(OR(G28="",H28=""),"",G28+H28)</f>
        <v/>
      </c>
      <c r="J28" s="13" t="n"/>
      <c r="K28" s="12" t="n"/>
      <c r="L28" s="13" t="n"/>
      <c r="M28" s="12" t="n"/>
      <c r="N28" s="12" t="n"/>
      <c r="O28" s="12" t="n"/>
      <c r="P28" s="15">
        <f>IF(B28="","",IF(G28="","Not submitted",IF(M28="A","Approved",IF(M28="B","Approved with comments",IF(M28="C","Resubmit",IF(M28="I","For information",IF(AND($C$5&lt;&gt;"",I28&lt;&gt;"",$C$5&gt;I28),IF(O28="Yes","Deemed approval?","Overdue"),"Under review")))))))</f>
        <v/>
      </c>
      <c r="Q28" s="15">
        <f>IF(I28="","",IF(L28&lt;&gt;"",MAX(0,L28-I28),IF($C$5="","",MAX(0,$C$5-I28))))</f>
        <v/>
      </c>
      <c r="R28" s="15">
        <f>IF(OR(J28="",I28=""),"",J28-IF(L28&lt;&gt;"",L28,MAX(I28,$C$5)))</f>
        <v/>
      </c>
      <c r="S28" s="12" t="n"/>
      <c r="T28" s="12" t="n"/>
      <c r="U28" s="12" t="n"/>
    </row>
    <row r="29" ht="30" customHeight="1">
      <c r="A29" s="12" t="n"/>
      <c r="B29" s="12" t="n"/>
      <c r="C29" s="12" t="n"/>
      <c r="D29" s="12" t="n"/>
      <c r="E29" s="12" t="n"/>
      <c r="F29" s="12" t="n"/>
      <c r="G29" s="13" t="n"/>
      <c r="H29" s="12" t="n"/>
      <c r="I29" s="14">
        <f>IF(OR(G29="",H29=""),"",G29+H29)</f>
        <v/>
      </c>
      <c r="J29" s="13" t="n"/>
      <c r="K29" s="12" t="n"/>
      <c r="L29" s="13" t="n"/>
      <c r="M29" s="12" t="n"/>
      <c r="N29" s="12" t="n"/>
      <c r="O29" s="12" t="n"/>
      <c r="P29" s="15">
        <f>IF(B29="","",IF(G29="","Not submitted",IF(M29="A","Approved",IF(M29="B","Approved with comments",IF(M29="C","Resubmit",IF(M29="I","For information",IF(AND($C$5&lt;&gt;"",I29&lt;&gt;"",$C$5&gt;I29),IF(O29="Yes","Deemed approval?","Overdue"),"Under review")))))))</f>
        <v/>
      </c>
      <c r="Q29" s="15">
        <f>IF(I29="","",IF(L29&lt;&gt;"",MAX(0,L29-I29),IF($C$5="","",MAX(0,$C$5-I29))))</f>
        <v/>
      </c>
      <c r="R29" s="15">
        <f>IF(OR(J29="",I29=""),"",J29-IF(L29&lt;&gt;"",L29,MAX(I29,$C$5)))</f>
        <v/>
      </c>
      <c r="S29" s="12" t="n"/>
      <c r="T29" s="12" t="n"/>
      <c r="U29" s="12" t="n"/>
    </row>
    <row r="30" ht="30" customHeight="1">
      <c r="A30" s="12" t="n"/>
      <c r="B30" s="12" t="n"/>
      <c r="C30" s="12" t="n"/>
      <c r="D30" s="12" t="n"/>
      <c r="E30" s="12" t="n"/>
      <c r="F30" s="12" t="n"/>
      <c r="G30" s="13" t="n"/>
      <c r="H30" s="12" t="n"/>
      <c r="I30" s="14">
        <f>IF(OR(G30="",H30=""),"",G30+H30)</f>
        <v/>
      </c>
      <c r="J30" s="13" t="n"/>
      <c r="K30" s="12" t="n"/>
      <c r="L30" s="13" t="n"/>
      <c r="M30" s="12" t="n"/>
      <c r="N30" s="12" t="n"/>
      <c r="O30" s="12" t="n"/>
      <c r="P30" s="15">
        <f>IF(B30="","",IF(G30="","Not submitted",IF(M30="A","Approved",IF(M30="B","Approved with comments",IF(M30="C","Resubmit",IF(M30="I","For information",IF(AND($C$5&lt;&gt;"",I30&lt;&gt;"",$C$5&gt;I30),IF(O30="Yes","Deemed approval?","Overdue"),"Under review")))))))</f>
        <v/>
      </c>
      <c r="Q30" s="15">
        <f>IF(I30="","",IF(L30&lt;&gt;"",MAX(0,L30-I30),IF($C$5="","",MAX(0,$C$5-I30))))</f>
        <v/>
      </c>
      <c r="R30" s="15">
        <f>IF(OR(J30="",I30=""),"",J30-IF(L30&lt;&gt;"",L30,MAX(I30,$C$5)))</f>
        <v/>
      </c>
      <c r="S30" s="12" t="n"/>
      <c r="T30" s="12" t="n"/>
      <c r="U30" s="12" t="n"/>
    </row>
    <row r="31" ht="30" customHeight="1">
      <c r="A31" s="12" t="n"/>
      <c r="B31" s="12" t="n"/>
      <c r="C31" s="12" t="n"/>
      <c r="D31" s="12" t="n"/>
      <c r="E31" s="12" t="n"/>
      <c r="F31" s="12" t="n"/>
      <c r="G31" s="13" t="n"/>
      <c r="H31" s="12" t="n"/>
      <c r="I31" s="14">
        <f>IF(OR(G31="",H31=""),"",G31+H31)</f>
        <v/>
      </c>
      <c r="J31" s="13" t="n"/>
      <c r="K31" s="12" t="n"/>
      <c r="L31" s="13" t="n"/>
      <c r="M31" s="12" t="n"/>
      <c r="N31" s="12" t="n"/>
      <c r="O31" s="12" t="n"/>
      <c r="P31" s="15">
        <f>IF(B31="","",IF(G31="","Not submitted",IF(M31="A","Approved",IF(M31="B","Approved with comments",IF(M31="C","Resubmit",IF(M31="I","For information",IF(AND($C$5&lt;&gt;"",I31&lt;&gt;"",$C$5&gt;I31),IF(O31="Yes","Deemed approval?","Overdue"),"Under review")))))))</f>
        <v/>
      </c>
      <c r="Q31" s="15">
        <f>IF(I31="","",IF(L31&lt;&gt;"",MAX(0,L31-I31),IF($C$5="","",MAX(0,$C$5-I31))))</f>
        <v/>
      </c>
      <c r="R31" s="15">
        <f>IF(OR(J31="",I31=""),"",J31-IF(L31&lt;&gt;"",L31,MAX(I31,$C$5)))</f>
        <v/>
      </c>
      <c r="S31" s="12" t="n"/>
      <c r="T31" s="12" t="n"/>
      <c r="U31" s="12" t="n"/>
    </row>
    <row r="32" ht="30" customHeight="1">
      <c r="A32" s="12" t="n"/>
      <c r="B32" s="12" t="n"/>
      <c r="C32" s="12" t="n"/>
      <c r="D32" s="12" t="n"/>
      <c r="E32" s="12" t="n"/>
      <c r="F32" s="12" t="n"/>
      <c r="G32" s="13" t="n"/>
      <c r="H32" s="12" t="n"/>
      <c r="I32" s="14">
        <f>IF(OR(G32="",H32=""),"",G32+H32)</f>
        <v/>
      </c>
      <c r="J32" s="13" t="n"/>
      <c r="K32" s="12" t="n"/>
      <c r="L32" s="13" t="n"/>
      <c r="M32" s="12" t="n"/>
      <c r="N32" s="12" t="n"/>
      <c r="O32" s="12" t="n"/>
      <c r="P32" s="15">
        <f>IF(B32="","",IF(G32="","Not submitted",IF(M32="A","Approved",IF(M32="B","Approved with comments",IF(M32="C","Resubmit",IF(M32="I","For information",IF(AND($C$5&lt;&gt;"",I32&lt;&gt;"",$C$5&gt;I32),IF(O32="Yes","Deemed approval?","Overdue"),"Under review")))))))</f>
        <v/>
      </c>
      <c r="Q32" s="15">
        <f>IF(I32="","",IF(L32&lt;&gt;"",MAX(0,L32-I32),IF($C$5="","",MAX(0,$C$5-I32))))</f>
        <v/>
      </c>
      <c r="R32" s="15">
        <f>IF(OR(J32="",I32=""),"",J32-IF(L32&lt;&gt;"",L32,MAX(I32,$C$5)))</f>
        <v/>
      </c>
      <c r="S32" s="12" t="n"/>
      <c r="T32" s="12" t="n"/>
      <c r="U32" s="12" t="n"/>
    </row>
    <row r="33" ht="30" customHeight="1">
      <c r="A33" s="12" t="n"/>
      <c r="B33" s="12" t="n"/>
      <c r="C33" s="12" t="n"/>
      <c r="D33" s="12" t="n"/>
      <c r="E33" s="12" t="n"/>
      <c r="F33" s="12" t="n"/>
      <c r="G33" s="13" t="n"/>
      <c r="H33" s="12" t="n"/>
      <c r="I33" s="14">
        <f>IF(OR(G33="",H33=""),"",G33+H33)</f>
        <v/>
      </c>
      <c r="J33" s="13" t="n"/>
      <c r="K33" s="12" t="n"/>
      <c r="L33" s="13" t="n"/>
      <c r="M33" s="12" t="n"/>
      <c r="N33" s="12" t="n"/>
      <c r="O33" s="12" t="n"/>
      <c r="P33" s="15">
        <f>IF(B33="","",IF(G33="","Not submitted",IF(M33="A","Approved",IF(M33="B","Approved with comments",IF(M33="C","Resubmit",IF(M33="I","For information",IF(AND($C$5&lt;&gt;"",I33&lt;&gt;"",$C$5&gt;I33),IF(O33="Yes","Deemed approval?","Overdue"),"Under review")))))))</f>
        <v/>
      </c>
      <c r="Q33" s="15">
        <f>IF(I33="","",IF(L33&lt;&gt;"",MAX(0,L33-I33),IF($C$5="","",MAX(0,$C$5-I33))))</f>
        <v/>
      </c>
      <c r="R33" s="15">
        <f>IF(OR(J33="",I33=""),"",J33-IF(L33&lt;&gt;"",L33,MAX(I33,$C$5)))</f>
        <v/>
      </c>
      <c r="S33" s="12" t="n"/>
      <c r="T33" s="12" t="n"/>
      <c r="U33" s="12" t="n"/>
    </row>
    <row r="34" ht="30" customHeight="1">
      <c r="A34" s="12" t="n"/>
      <c r="B34" s="12" t="n"/>
      <c r="C34" s="12" t="n"/>
      <c r="D34" s="12" t="n"/>
      <c r="E34" s="12" t="n"/>
      <c r="F34" s="12" t="n"/>
      <c r="G34" s="13" t="n"/>
      <c r="H34" s="12" t="n"/>
      <c r="I34" s="14">
        <f>IF(OR(G34="",H34=""),"",G34+H34)</f>
        <v/>
      </c>
      <c r="J34" s="13" t="n"/>
      <c r="K34" s="12" t="n"/>
      <c r="L34" s="13" t="n"/>
      <c r="M34" s="12" t="n"/>
      <c r="N34" s="12" t="n"/>
      <c r="O34" s="12" t="n"/>
      <c r="P34" s="15">
        <f>IF(B34="","",IF(G34="","Not submitted",IF(M34="A","Approved",IF(M34="B","Approved with comments",IF(M34="C","Resubmit",IF(M34="I","For information",IF(AND($C$5&lt;&gt;"",I34&lt;&gt;"",$C$5&gt;I34),IF(O34="Yes","Deemed approval?","Overdue"),"Under review")))))))</f>
        <v/>
      </c>
      <c r="Q34" s="15">
        <f>IF(I34="","",IF(L34&lt;&gt;"",MAX(0,L34-I34),IF($C$5="","",MAX(0,$C$5-I34))))</f>
        <v/>
      </c>
      <c r="R34" s="15">
        <f>IF(OR(J34="",I34=""),"",J34-IF(L34&lt;&gt;"",L34,MAX(I34,$C$5)))</f>
        <v/>
      </c>
      <c r="S34" s="12" t="n"/>
      <c r="T34" s="12" t="n"/>
      <c r="U34" s="12" t="n"/>
    </row>
    <row r="35" ht="30" customHeight="1">
      <c r="A35" s="12" t="n"/>
      <c r="B35" s="12" t="n"/>
      <c r="C35" s="12" t="n"/>
      <c r="D35" s="12" t="n"/>
      <c r="E35" s="12" t="n"/>
      <c r="F35" s="12" t="n"/>
      <c r="G35" s="13" t="n"/>
      <c r="H35" s="12" t="n"/>
      <c r="I35" s="14">
        <f>IF(OR(G35="",H35=""),"",G35+H35)</f>
        <v/>
      </c>
      <c r="J35" s="13" t="n"/>
      <c r="K35" s="12" t="n"/>
      <c r="L35" s="13" t="n"/>
      <c r="M35" s="12" t="n"/>
      <c r="N35" s="12" t="n"/>
      <c r="O35" s="12" t="n"/>
      <c r="P35" s="15">
        <f>IF(B35="","",IF(G35="","Not submitted",IF(M35="A","Approved",IF(M35="B","Approved with comments",IF(M35="C","Resubmit",IF(M35="I","For information",IF(AND($C$5&lt;&gt;"",I35&lt;&gt;"",$C$5&gt;I35),IF(O35="Yes","Deemed approval?","Overdue"),"Under review")))))))</f>
        <v/>
      </c>
      <c r="Q35" s="15">
        <f>IF(I35="","",IF(L35&lt;&gt;"",MAX(0,L35-I35),IF($C$5="","",MAX(0,$C$5-I35))))</f>
        <v/>
      </c>
      <c r="R35" s="15">
        <f>IF(OR(J35="",I35=""),"",J35-IF(L35&lt;&gt;"",L35,MAX(I35,$C$5)))</f>
        <v/>
      </c>
      <c r="S35" s="12" t="n"/>
      <c r="T35" s="12" t="n"/>
      <c r="U35" s="12" t="n"/>
    </row>
    <row r="36" ht="30" customHeight="1">
      <c r="A36" s="12" t="n"/>
      <c r="B36" s="12" t="n"/>
      <c r="C36" s="12" t="n"/>
      <c r="D36" s="12" t="n"/>
      <c r="E36" s="12" t="n"/>
      <c r="F36" s="12" t="n"/>
      <c r="G36" s="13" t="n"/>
      <c r="H36" s="12" t="n"/>
      <c r="I36" s="14">
        <f>IF(OR(G36="",H36=""),"",G36+H36)</f>
        <v/>
      </c>
      <c r="J36" s="13" t="n"/>
      <c r="K36" s="12" t="n"/>
      <c r="L36" s="13" t="n"/>
      <c r="M36" s="12" t="n"/>
      <c r="N36" s="12" t="n"/>
      <c r="O36" s="12" t="n"/>
      <c r="P36" s="15">
        <f>IF(B36="","",IF(G36="","Not submitted",IF(M36="A","Approved",IF(M36="B","Approved with comments",IF(M36="C","Resubmit",IF(M36="I","For information",IF(AND($C$5&lt;&gt;"",I36&lt;&gt;"",$C$5&gt;I36),IF(O36="Yes","Deemed approval?","Overdue"),"Under review")))))))</f>
        <v/>
      </c>
      <c r="Q36" s="15">
        <f>IF(I36="","",IF(L36&lt;&gt;"",MAX(0,L36-I36),IF($C$5="","",MAX(0,$C$5-I36))))</f>
        <v/>
      </c>
      <c r="R36" s="15">
        <f>IF(OR(J36="",I36=""),"",J36-IF(L36&lt;&gt;"",L36,MAX(I36,$C$5)))</f>
        <v/>
      </c>
      <c r="S36" s="12" t="n"/>
      <c r="T36" s="12" t="n"/>
      <c r="U36" s="12" t="n"/>
    </row>
    <row r="37" ht="30" customHeight="1">
      <c r="A37" s="12" t="n"/>
      <c r="B37" s="12" t="n"/>
      <c r="C37" s="12" t="n"/>
      <c r="D37" s="12" t="n"/>
      <c r="E37" s="12" t="n"/>
      <c r="F37" s="12" t="n"/>
      <c r="G37" s="13" t="n"/>
      <c r="H37" s="12" t="n"/>
      <c r="I37" s="14">
        <f>IF(OR(G37="",H37=""),"",G37+H37)</f>
        <v/>
      </c>
      <c r="J37" s="13" t="n"/>
      <c r="K37" s="12" t="n"/>
      <c r="L37" s="13" t="n"/>
      <c r="M37" s="12" t="n"/>
      <c r="N37" s="12" t="n"/>
      <c r="O37" s="12" t="n"/>
      <c r="P37" s="15">
        <f>IF(B37="","",IF(G37="","Not submitted",IF(M37="A","Approved",IF(M37="B","Approved with comments",IF(M37="C","Resubmit",IF(M37="I","For information",IF(AND($C$5&lt;&gt;"",I37&lt;&gt;"",$C$5&gt;I37),IF(O37="Yes","Deemed approval?","Overdue"),"Under review")))))))</f>
        <v/>
      </c>
      <c r="Q37" s="15">
        <f>IF(I37="","",IF(L37&lt;&gt;"",MAX(0,L37-I37),IF($C$5="","",MAX(0,$C$5-I37))))</f>
        <v/>
      </c>
      <c r="R37" s="15">
        <f>IF(OR(J37="",I37=""),"",J37-IF(L37&lt;&gt;"",L37,MAX(I37,$C$5)))</f>
        <v/>
      </c>
      <c r="S37" s="12" t="n"/>
      <c r="T37" s="12" t="n"/>
      <c r="U37" s="12" t="n"/>
    </row>
    <row r="38" ht="30" customHeight="1">
      <c r="A38" s="12" t="n"/>
      <c r="B38" s="12" t="n"/>
      <c r="C38" s="12" t="n"/>
      <c r="D38" s="12" t="n"/>
      <c r="E38" s="12" t="n"/>
      <c r="F38" s="12" t="n"/>
      <c r="G38" s="13" t="n"/>
      <c r="H38" s="12" t="n"/>
      <c r="I38" s="14">
        <f>IF(OR(G38="",H38=""),"",G38+H38)</f>
        <v/>
      </c>
      <c r="J38" s="13" t="n"/>
      <c r="K38" s="12" t="n"/>
      <c r="L38" s="13" t="n"/>
      <c r="M38" s="12" t="n"/>
      <c r="N38" s="12" t="n"/>
      <c r="O38" s="12" t="n"/>
      <c r="P38" s="15">
        <f>IF(B38="","",IF(G38="","Not submitted",IF(M38="A","Approved",IF(M38="B","Approved with comments",IF(M38="C","Resubmit",IF(M38="I","For information",IF(AND($C$5&lt;&gt;"",I38&lt;&gt;"",$C$5&gt;I38),IF(O38="Yes","Deemed approval?","Overdue"),"Under review")))))))</f>
        <v/>
      </c>
      <c r="Q38" s="15">
        <f>IF(I38="","",IF(L38&lt;&gt;"",MAX(0,L38-I38),IF($C$5="","",MAX(0,$C$5-I38))))</f>
        <v/>
      </c>
      <c r="R38" s="15">
        <f>IF(OR(J38="",I38=""),"",J38-IF(L38&lt;&gt;"",L38,MAX(I38,$C$5)))</f>
        <v/>
      </c>
      <c r="S38" s="12" t="n"/>
      <c r="T38" s="12" t="n"/>
      <c r="U38" s="12" t="n"/>
    </row>
    <row r="39" ht="30" customHeight="1">
      <c r="A39" s="12" t="n"/>
      <c r="B39" s="12" t="n"/>
      <c r="C39" s="12" t="n"/>
      <c r="D39" s="12" t="n"/>
      <c r="E39" s="12" t="n"/>
      <c r="F39" s="12" t="n"/>
      <c r="G39" s="13" t="n"/>
      <c r="H39" s="12" t="n"/>
      <c r="I39" s="14">
        <f>IF(OR(G39="",H39=""),"",G39+H39)</f>
        <v/>
      </c>
      <c r="J39" s="13" t="n"/>
      <c r="K39" s="12" t="n"/>
      <c r="L39" s="13" t="n"/>
      <c r="M39" s="12" t="n"/>
      <c r="N39" s="12" t="n"/>
      <c r="O39" s="12" t="n"/>
      <c r="P39" s="15">
        <f>IF(B39="","",IF(G39="","Not submitted",IF(M39="A","Approved",IF(M39="B","Approved with comments",IF(M39="C","Resubmit",IF(M39="I","For information",IF(AND($C$5&lt;&gt;"",I39&lt;&gt;"",$C$5&gt;I39),IF(O39="Yes","Deemed approval?","Overdue"),"Under review")))))))</f>
        <v/>
      </c>
      <c r="Q39" s="15">
        <f>IF(I39="","",IF(L39&lt;&gt;"",MAX(0,L39-I39),IF($C$5="","",MAX(0,$C$5-I39))))</f>
        <v/>
      </c>
      <c r="R39" s="15">
        <f>IF(OR(J39="",I39=""),"",J39-IF(L39&lt;&gt;"",L39,MAX(I39,$C$5)))</f>
        <v/>
      </c>
      <c r="S39" s="12" t="n"/>
      <c r="T39" s="12" t="n"/>
      <c r="U39" s="12" t="n"/>
    </row>
    <row r="40" ht="30" customHeight="1">
      <c r="A40" s="12" t="n"/>
      <c r="B40" s="12" t="n"/>
      <c r="C40" s="12" t="n"/>
      <c r="D40" s="12" t="n"/>
      <c r="E40" s="12" t="n"/>
      <c r="F40" s="12" t="n"/>
      <c r="G40" s="13" t="n"/>
      <c r="H40" s="12" t="n"/>
      <c r="I40" s="14">
        <f>IF(OR(G40="",H40=""),"",G40+H40)</f>
        <v/>
      </c>
      <c r="J40" s="13" t="n"/>
      <c r="K40" s="12" t="n"/>
      <c r="L40" s="13" t="n"/>
      <c r="M40" s="12" t="n"/>
      <c r="N40" s="12" t="n"/>
      <c r="O40" s="12" t="n"/>
      <c r="P40" s="15">
        <f>IF(B40="","",IF(G40="","Not submitted",IF(M40="A","Approved",IF(M40="B","Approved with comments",IF(M40="C","Resubmit",IF(M40="I","For information",IF(AND($C$5&lt;&gt;"",I40&lt;&gt;"",$C$5&gt;I40),IF(O40="Yes","Deemed approval?","Overdue"),"Under review")))))))</f>
        <v/>
      </c>
      <c r="Q40" s="15">
        <f>IF(I40="","",IF(L40&lt;&gt;"",MAX(0,L40-I40),IF($C$5="","",MAX(0,$C$5-I40))))</f>
        <v/>
      </c>
      <c r="R40" s="15">
        <f>IF(OR(J40="",I40=""),"",J40-IF(L40&lt;&gt;"",L40,MAX(I40,$C$5)))</f>
        <v/>
      </c>
      <c r="S40" s="12" t="n"/>
      <c r="T40" s="12" t="n"/>
      <c r="U40" s="12" t="n"/>
    </row>
    <row r="41" ht="30" customHeight="1">
      <c r="A41" s="12" t="n"/>
      <c r="B41" s="12" t="n"/>
      <c r="C41" s="12" t="n"/>
      <c r="D41" s="12" t="n"/>
      <c r="E41" s="12" t="n"/>
      <c r="F41" s="12" t="n"/>
      <c r="G41" s="13" t="n"/>
      <c r="H41" s="12" t="n"/>
      <c r="I41" s="14">
        <f>IF(OR(G41="",H41=""),"",G41+H41)</f>
        <v/>
      </c>
      <c r="J41" s="13" t="n"/>
      <c r="K41" s="12" t="n"/>
      <c r="L41" s="13" t="n"/>
      <c r="M41" s="12" t="n"/>
      <c r="N41" s="12" t="n"/>
      <c r="O41" s="12" t="n"/>
      <c r="P41" s="15">
        <f>IF(B41="","",IF(G41="","Not submitted",IF(M41="A","Approved",IF(M41="B","Approved with comments",IF(M41="C","Resubmit",IF(M41="I","For information",IF(AND($C$5&lt;&gt;"",I41&lt;&gt;"",$C$5&gt;I41),IF(O41="Yes","Deemed approval?","Overdue"),"Under review")))))))</f>
        <v/>
      </c>
      <c r="Q41" s="15">
        <f>IF(I41="","",IF(L41&lt;&gt;"",MAX(0,L41-I41),IF($C$5="","",MAX(0,$C$5-I41))))</f>
        <v/>
      </c>
      <c r="R41" s="15">
        <f>IF(OR(J41="",I41=""),"",J41-IF(L41&lt;&gt;"",L41,MAX(I41,$C$5)))</f>
        <v/>
      </c>
      <c r="S41" s="12" t="n"/>
      <c r="T41" s="12" t="n"/>
      <c r="U41" s="12" t="n"/>
    </row>
    <row r="42" ht="30" customHeight="1">
      <c r="A42" s="12" t="n"/>
      <c r="B42" s="12" t="n"/>
      <c r="C42" s="12" t="n"/>
      <c r="D42" s="12" t="n"/>
      <c r="E42" s="12" t="n"/>
      <c r="F42" s="12" t="n"/>
      <c r="G42" s="13" t="n"/>
      <c r="H42" s="12" t="n"/>
      <c r="I42" s="14">
        <f>IF(OR(G42="",H42=""),"",G42+H42)</f>
        <v/>
      </c>
      <c r="J42" s="13" t="n"/>
      <c r="K42" s="12" t="n"/>
      <c r="L42" s="13" t="n"/>
      <c r="M42" s="12" t="n"/>
      <c r="N42" s="12" t="n"/>
      <c r="O42" s="12" t="n"/>
      <c r="P42" s="15">
        <f>IF(B42="","",IF(G42="","Not submitted",IF(M42="A","Approved",IF(M42="B","Approved with comments",IF(M42="C","Resubmit",IF(M42="I","For information",IF(AND($C$5&lt;&gt;"",I42&lt;&gt;"",$C$5&gt;I42),IF(O42="Yes","Deemed approval?","Overdue"),"Under review")))))))</f>
        <v/>
      </c>
      <c r="Q42" s="15">
        <f>IF(I42="","",IF(L42&lt;&gt;"",MAX(0,L42-I42),IF($C$5="","",MAX(0,$C$5-I42))))</f>
        <v/>
      </c>
      <c r="R42" s="15">
        <f>IF(OR(J42="",I42=""),"",J42-IF(L42&lt;&gt;"",L42,MAX(I42,$C$5)))</f>
        <v/>
      </c>
      <c r="S42" s="12" t="n"/>
      <c r="T42" s="12" t="n"/>
      <c r="U42" s="12" t="n"/>
    </row>
    <row r="43" ht="30" customHeight="1">
      <c r="A43" s="12" t="n"/>
      <c r="B43" s="12" t="n"/>
      <c r="C43" s="12" t="n"/>
      <c r="D43" s="12" t="n"/>
      <c r="E43" s="12" t="n"/>
      <c r="F43" s="12" t="n"/>
      <c r="G43" s="13" t="n"/>
      <c r="H43" s="12" t="n"/>
      <c r="I43" s="14">
        <f>IF(OR(G43="",H43=""),"",G43+H43)</f>
        <v/>
      </c>
      <c r="J43" s="13" t="n"/>
      <c r="K43" s="12" t="n"/>
      <c r="L43" s="13" t="n"/>
      <c r="M43" s="12" t="n"/>
      <c r="N43" s="12" t="n"/>
      <c r="O43" s="12" t="n"/>
      <c r="P43" s="15">
        <f>IF(B43="","",IF(G43="","Not submitted",IF(M43="A","Approved",IF(M43="B","Approved with comments",IF(M43="C","Resubmit",IF(M43="I","For information",IF(AND($C$5&lt;&gt;"",I43&lt;&gt;"",$C$5&gt;I43),IF(O43="Yes","Deemed approval?","Overdue"),"Under review")))))))</f>
        <v/>
      </c>
      <c r="Q43" s="15">
        <f>IF(I43="","",IF(L43&lt;&gt;"",MAX(0,L43-I43),IF($C$5="","",MAX(0,$C$5-I43))))</f>
        <v/>
      </c>
      <c r="R43" s="15">
        <f>IF(OR(J43="",I43=""),"",J43-IF(L43&lt;&gt;"",L43,MAX(I43,$C$5)))</f>
        <v/>
      </c>
      <c r="S43" s="12" t="n"/>
      <c r="T43" s="12" t="n"/>
      <c r="U43" s="12" t="n"/>
    </row>
    <row r="44" ht="30" customHeight="1">
      <c r="A44" s="12" t="n"/>
      <c r="B44" s="12" t="n"/>
      <c r="C44" s="12" t="n"/>
      <c r="D44" s="12" t="n"/>
      <c r="E44" s="12" t="n"/>
      <c r="F44" s="12" t="n"/>
      <c r="G44" s="13" t="n"/>
      <c r="H44" s="12" t="n"/>
      <c r="I44" s="14">
        <f>IF(OR(G44="",H44=""),"",G44+H44)</f>
        <v/>
      </c>
      <c r="J44" s="13" t="n"/>
      <c r="K44" s="12" t="n"/>
      <c r="L44" s="13" t="n"/>
      <c r="M44" s="12" t="n"/>
      <c r="N44" s="12" t="n"/>
      <c r="O44" s="12" t="n"/>
      <c r="P44" s="15">
        <f>IF(B44="","",IF(G44="","Not submitted",IF(M44="A","Approved",IF(M44="B","Approved with comments",IF(M44="C","Resubmit",IF(M44="I","For information",IF(AND($C$5&lt;&gt;"",I44&lt;&gt;"",$C$5&gt;I44),IF(O44="Yes","Deemed approval?","Overdue"),"Under review")))))))</f>
        <v/>
      </c>
      <c r="Q44" s="15">
        <f>IF(I44="","",IF(L44&lt;&gt;"",MAX(0,L44-I44),IF($C$5="","",MAX(0,$C$5-I44))))</f>
        <v/>
      </c>
      <c r="R44" s="15">
        <f>IF(OR(J44="",I44=""),"",J44-IF(L44&lt;&gt;"",L44,MAX(I44,$C$5)))</f>
        <v/>
      </c>
      <c r="S44" s="12" t="n"/>
      <c r="T44" s="12" t="n"/>
      <c r="U44" s="12" t="n"/>
    </row>
    <row r="45" ht="30" customHeight="1">
      <c r="A45" s="12" t="n"/>
      <c r="B45" s="12" t="n"/>
      <c r="C45" s="12" t="n"/>
      <c r="D45" s="12" t="n"/>
      <c r="E45" s="12" t="n"/>
      <c r="F45" s="12" t="n"/>
      <c r="G45" s="13" t="n"/>
      <c r="H45" s="12" t="n"/>
      <c r="I45" s="14">
        <f>IF(OR(G45="",H45=""),"",G45+H45)</f>
        <v/>
      </c>
      <c r="J45" s="13" t="n"/>
      <c r="K45" s="12" t="n"/>
      <c r="L45" s="13" t="n"/>
      <c r="M45" s="12" t="n"/>
      <c r="N45" s="12" t="n"/>
      <c r="O45" s="12" t="n"/>
      <c r="P45" s="15">
        <f>IF(B45="","",IF(G45="","Not submitted",IF(M45="A","Approved",IF(M45="B","Approved with comments",IF(M45="C","Resubmit",IF(M45="I","For information",IF(AND($C$5&lt;&gt;"",I45&lt;&gt;"",$C$5&gt;I45),IF(O45="Yes","Deemed approval?","Overdue"),"Under review")))))))</f>
        <v/>
      </c>
      <c r="Q45" s="15">
        <f>IF(I45="","",IF(L45&lt;&gt;"",MAX(0,L45-I45),IF($C$5="","",MAX(0,$C$5-I45))))</f>
        <v/>
      </c>
      <c r="R45" s="15">
        <f>IF(OR(J45="",I45=""),"",J45-IF(L45&lt;&gt;"",L45,MAX(I45,$C$5)))</f>
        <v/>
      </c>
      <c r="S45" s="12" t="n"/>
      <c r="T45" s="12" t="n"/>
      <c r="U45" s="12" t="n"/>
    </row>
    <row r="46" ht="30" customHeight="1">
      <c r="A46" s="12" t="n"/>
      <c r="B46" s="12" t="n"/>
      <c r="C46" s="12" t="n"/>
      <c r="D46" s="12" t="n"/>
      <c r="E46" s="12" t="n"/>
      <c r="F46" s="12" t="n"/>
      <c r="G46" s="13" t="n"/>
      <c r="H46" s="12" t="n"/>
      <c r="I46" s="14">
        <f>IF(OR(G46="",H46=""),"",G46+H46)</f>
        <v/>
      </c>
      <c r="J46" s="13" t="n"/>
      <c r="K46" s="12" t="n"/>
      <c r="L46" s="13" t="n"/>
      <c r="M46" s="12" t="n"/>
      <c r="N46" s="12" t="n"/>
      <c r="O46" s="12" t="n"/>
      <c r="P46" s="15">
        <f>IF(B46="","",IF(G46="","Not submitted",IF(M46="A","Approved",IF(M46="B","Approved with comments",IF(M46="C","Resubmit",IF(M46="I","For information",IF(AND($C$5&lt;&gt;"",I46&lt;&gt;"",$C$5&gt;I46),IF(O46="Yes","Deemed approval?","Overdue"),"Under review")))))))</f>
        <v/>
      </c>
      <c r="Q46" s="15">
        <f>IF(I46="","",IF(L46&lt;&gt;"",MAX(0,L46-I46),IF($C$5="","",MAX(0,$C$5-I46))))</f>
        <v/>
      </c>
      <c r="R46" s="15">
        <f>IF(OR(J46="",I46=""),"",J46-IF(L46&lt;&gt;"",L46,MAX(I46,$C$5)))</f>
        <v/>
      </c>
      <c r="S46" s="12" t="n"/>
      <c r="T46" s="12" t="n"/>
      <c r="U46" s="12" t="n"/>
    </row>
    <row r="47" ht="30" customHeight="1">
      <c r="A47" s="12" t="n"/>
      <c r="B47" s="12" t="n"/>
      <c r="C47" s="12" t="n"/>
      <c r="D47" s="12" t="n"/>
      <c r="E47" s="12" t="n"/>
      <c r="F47" s="12" t="n"/>
      <c r="G47" s="13" t="n"/>
      <c r="H47" s="12" t="n"/>
      <c r="I47" s="14">
        <f>IF(OR(G47="",H47=""),"",G47+H47)</f>
        <v/>
      </c>
      <c r="J47" s="13" t="n"/>
      <c r="K47" s="12" t="n"/>
      <c r="L47" s="13" t="n"/>
      <c r="M47" s="12" t="n"/>
      <c r="N47" s="12" t="n"/>
      <c r="O47" s="12" t="n"/>
      <c r="P47" s="15">
        <f>IF(B47="","",IF(G47="","Not submitted",IF(M47="A","Approved",IF(M47="B","Approved with comments",IF(M47="C","Resubmit",IF(M47="I","For information",IF(AND($C$5&lt;&gt;"",I47&lt;&gt;"",$C$5&gt;I47),IF(O47="Yes","Deemed approval?","Overdue"),"Under review")))))))</f>
        <v/>
      </c>
      <c r="Q47" s="15">
        <f>IF(I47="","",IF(L47&lt;&gt;"",MAX(0,L47-I47),IF($C$5="","",MAX(0,$C$5-I47))))</f>
        <v/>
      </c>
      <c r="R47" s="15">
        <f>IF(OR(J47="",I47=""),"",J47-IF(L47&lt;&gt;"",L47,MAX(I47,$C$5)))</f>
        <v/>
      </c>
      <c r="S47" s="12" t="n"/>
      <c r="T47" s="12" t="n"/>
      <c r="U47" s="12" t="n"/>
    </row>
    <row r="48" ht="30" customHeight="1">
      <c r="A48" s="12" t="n"/>
      <c r="B48" s="12" t="n"/>
      <c r="C48" s="12" t="n"/>
      <c r="D48" s="12" t="n"/>
      <c r="E48" s="12" t="n"/>
      <c r="F48" s="12" t="n"/>
      <c r="G48" s="13" t="n"/>
      <c r="H48" s="12" t="n"/>
      <c r="I48" s="14">
        <f>IF(OR(G48="",H48=""),"",G48+H48)</f>
        <v/>
      </c>
      <c r="J48" s="13" t="n"/>
      <c r="K48" s="12" t="n"/>
      <c r="L48" s="13" t="n"/>
      <c r="M48" s="12" t="n"/>
      <c r="N48" s="12" t="n"/>
      <c r="O48" s="12" t="n"/>
      <c r="P48" s="15">
        <f>IF(B48="","",IF(G48="","Not submitted",IF(M48="A","Approved",IF(M48="B","Approved with comments",IF(M48="C","Resubmit",IF(M48="I","For information",IF(AND($C$5&lt;&gt;"",I48&lt;&gt;"",$C$5&gt;I48),IF(O48="Yes","Deemed approval?","Overdue"),"Under review")))))))</f>
        <v/>
      </c>
      <c r="Q48" s="15">
        <f>IF(I48="","",IF(L48&lt;&gt;"",MAX(0,L48-I48),IF($C$5="","",MAX(0,$C$5-I48))))</f>
        <v/>
      </c>
      <c r="R48" s="15">
        <f>IF(OR(J48="",I48=""),"",J48-IF(L48&lt;&gt;"",L48,MAX(I48,$C$5)))</f>
        <v/>
      </c>
      <c r="S48" s="12" t="n"/>
      <c r="T48" s="12" t="n"/>
      <c r="U48" s="12" t="n"/>
    </row>
    <row r="49" ht="30" customHeight="1">
      <c r="A49" s="12" t="n"/>
      <c r="B49" s="12" t="n"/>
      <c r="C49" s="12" t="n"/>
      <c r="D49" s="12" t="n"/>
      <c r="E49" s="12" t="n"/>
      <c r="F49" s="12" t="n"/>
      <c r="G49" s="13" t="n"/>
      <c r="H49" s="12" t="n"/>
      <c r="I49" s="14">
        <f>IF(OR(G49="",H49=""),"",G49+H49)</f>
        <v/>
      </c>
      <c r="J49" s="13" t="n"/>
      <c r="K49" s="12" t="n"/>
      <c r="L49" s="13" t="n"/>
      <c r="M49" s="12" t="n"/>
      <c r="N49" s="12" t="n"/>
      <c r="O49" s="12" t="n"/>
      <c r="P49" s="15">
        <f>IF(B49="","",IF(G49="","Not submitted",IF(M49="A","Approved",IF(M49="B","Approved with comments",IF(M49="C","Resubmit",IF(M49="I","For information",IF(AND($C$5&lt;&gt;"",I49&lt;&gt;"",$C$5&gt;I49),IF(O49="Yes","Deemed approval?","Overdue"),"Under review")))))))</f>
        <v/>
      </c>
      <c r="Q49" s="15">
        <f>IF(I49="","",IF(L49&lt;&gt;"",MAX(0,L49-I49),IF($C$5="","",MAX(0,$C$5-I49))))</f>
        <v/>
      </c>
      <c r="R49" s="15">
        <f>IF(OR(J49="",I49=""),"",J49-IF(L49&lt;&gt;"",L49,MAX(I49,$C$5)))</f>
        <v/>
      </c>
      <c r="S49" s="12" t="n"/>
      <c r="T49" s="12" t="n"/>
      <c r="U49" s="12" t="n"/>
    </row>
    <row r="50" ht="30" customHeight="1">
      <c r="A50" s="12" t="n"/>
      <c r="B50" s="12" t="n"/>
      <c r="C50" s="12" t="n"/>
      <c r="D50" s="12" t="n"/>
      <c r="E50" s="12" t="n"/>
      <c r="F50" s="12" t="n"/>
      <c r="G50" s="13" t="n"/>
      <c r="H50" s="12" t="n"/>
      <c r="I50" s="14">
        <f>IF(OR(G50="",H50=""),"",G50+H50)</f>
        <v/>
      </c>
      <c r="J50" s="13" t="n"/>
      <c r="K50" s="12" t="n"/>
      <c r="L50" s="13" t="n"/>
      <c r="M50" s="12" t="n"/>
      <c r="N50" s="12" t="n"/>
      <c r="O50" s="12" t="n"/>
      <c r="P50" s="15">
        <f>IF(B50="","",IF(G50="","Not submitted",IF(M50="A","Approved",IF(M50="B","Approved with comments",IF(M50="C","Resubmit",IF(M50="I","For information",IF(AND($C$5&lt;&gt;"",I50&lt;&gt;"",$C$5&gt;I50),IF(O50="Yes","Deemed approval?","Overdue"),"Under review")))))))</f>
        <v/>
      </c>
      <c r="Q50" s="15">
        <f>IF(I50="","",IF(L50&lt;&gt;"",MAX(0,L50-I50),IF($C$5="","",MAX(0,$C$5-I50))))</f>
        <v/>
      </c>
      <c r="R50" s="15">
        <f>IF(OR(J50="",I50=""),"",J50-IF(L50&lt;&gt;"",L50,MAX(I50,$C$5)))</f>
        <v/>
      </c>
      <c r="S50" s="12" t="n"/>
      <c r="T50" s="12" t="n"/>
      <c r="U50" s="12" t="n"/>
    </row>
    <row r="51" ht="30" customHeight="1">
      <c r="A51" s="12" t="n"/>
      <c r="B51" s="12" t="n"/>
      <c r="C51" s="12" t="n"/>
      <c r="D51" s="12" t="n"/>
      <c r="E51" s="12" t="n"/>
      <c r="F51" s="12" t="n"/>
      <c r="G51" s="13" t="n"/>
      <c r="H51" s="12" t="n"/>
      <c r="I51" s="14">
        <f>IF(OR(G51="",H51=""),"",G51+H51)</f>
        <v/>
      </c>
      <c r="J51" s="13" t="n"/>
      <c r="K51" s="12" t="n"/>
      <c r="L51" s="13" t="n"/>
      <c r="M51" s="12" t="n"/>
      <c r="N51" s="12" t="n"/>
      <c r="O51" s="12" t="n"/>
      <c r="P51" s="15">
        <f>IF(B51="","",IF(G51="","Not submitted",IF(M51="A","Approved",IF(M51="B","Approved with comments",IF(M51="C","Resubmit",IF(M51="I","For information",IF(AND($C$5&lt;&gt;"",I51&lt;&gt;"",$C$5&gt;I51),IF(O51="Yes","Deemed approval?","Overdue"),"Under review")))))))</f>
        <v/>
      </c>
      <c r="Q51" s="15">
        <f>IF(I51="","",IF(L51&lt;&gt;"",MAX(0,L51-I51),IF($C$5="","",MAX(0,$C$5-I51))))</f>
        <v/>
      </c>
      <c r="R51" s="15">
        <f>IF(OR(J51="",I51=""),"",J51-IF(L51&lt;&gt;"",L51,MAX(I51,$C$5)))</f>
        <v/>
      </c>
      <c r="S51" s="12" t="n"/>
      <c r="T51" s="12" t="n"/>
      <c r="U51" s="12" t="n"/>
    </row>
    <row r="52" ht="30" customHeight="1">
      <c r="A52" s="12" t="n"/>
      <c r="B52" s="12" t="n"/>
      <c r="C52" s="12" t="n"/>
      <c r="D52" s="12" t="n"/>
      <c r="E52" s="12" t="n"/>
      <c r="F52" s="12" t="n"/>
      <c r="G52" s="13" t="n"/>
      <c r="H52" s="12" t="n"/>
      <c r="I52" s="14">
        <f>IF(OR(G52="",H52=""),"",G52+H52)</f>
        <v/>
      </c>
      <c r="J52" s="13" t="n"/>
      <c r="K52" s="12" t="n"/>
      <c r="L52" s="13" t="n"/>
      <c r="M52" s="12" t="n"/>
      <c r="N52" s="12" t="n"/>
      <c r="O52" s="12" t="n"/>
      <c r="P52" s="15">
        <f>IF(B52="","",IF(G52="","Not submitted",IF(M52="A","Approved",IF(M52="B","Approved with comments",IF(M52="C","Resubmit",IF(M52="I","For information",IF(AND($C$5&lt;&gt;"",I52&lt;&gt;"",$C$5&gt;I52),IF(O52="Yes","Deemed approval?","Overdue"),"Under review")))))))</f>
        <v/>
      </c>
      <c r="Q52" s="15">
        <f>IF(I52="","",IF(L52&lt;&gt;"",MAX(0,L52-I52),IF($C$5="","",MAX(0,$C$5-I52))))</f>
        <v/>
      </c>
      <c r="R52" s="15">
        <f>IF(OR(J52="",I52=""),"",J52-IF(L52&lt;&gt;"",L52,MAX(I52,$C$5)))</f>
        <v/>
      </c>
      <c r="S52" s="12" t="n"/>
      <c r="T52" s="12" t="n"/>
      <c r="U52" s="12" t="n"/>
    </row>
    <row r="53" ht="30" customHeight="1">
      <c r="A53" s="12" t="n"/>
      <c r="B53" s="12" t="n"/>
      <c r="C53" s="12" t="n"/>
      <c r="D53" s="12" t="n"/>
      <c r="E53" s="12" t="n"/>
      <c r="F53" s="12" t="n"/>
      <c r="G53" s="13" t="n"/>
      <c r="H53" s="12" t="n"/>
      <c r="I53" s="14">
        <f>IF(OR(G53="",H53=""),"",G53+H53)</f>
        <v/>
      </c>
      <c r="J53" s="13" t="n"/>
      <c r="K53" s="12" t="n"/>
      <c r="L53" s="13" t="n"/>
      <c r="M53" s="12" t="n"/>
      <c r="N53" s="12" t="n"/>
      <c r="O53" s="12" t="n"/>
      <c r="P53" s="15">
        <f>IF(B53="","",IF(G53="","Not submitted",IF(M53="A","Approved",IF(M53="B","Approved with comments",IF(M53="C","Resubmit",IF(M53="I","For information",IF(AND($C$5&lt;&gt;"",I53&lt;&gt;"",$C$5&gt;I53),IF(O53="Yes","Deemed approval?","Overdue"),"Under review")))))))</f>
        <v/>
      </c>
      <c r="Q53" s="15">
        <f>IF(I53="","",IF(L53&lt;&gt;"",MAX(0,L53-I53),IF($C$5="","",MAX(0,$C$5-I53))))</f>
        <v/>
      </c>
      <c r="R53" s="15">
        <f>IF(OR(J53="",I53=""),"",J53-IF(L53&lt;&gt;"",L53,MAX(I53,$C$5)))</f>
        <v/>
      </c>
      <c r="S53" s="12" t="n"/>
      <c r="T53" s="12" t="n"/>
      <c r="U53" s="12" t="n"/>
    </row>
    <row r="54" ht="30" customHeight="1">
      <c r="A54" s="12" t="n"/>
      <c r="B54" s="12" t="n"/>
      <c r="C54" s="12" t="n"/>
      <c r="D54" s="12" t="n"/>
      <c r="E54" s="12" t="n"/>
      <c r="F54" s="12" t="n"/>
      <c r="G54" s="13" t="n"/>
      <c r="H54" s="12" t="n"/>
      <c r="I54" s="14">
        <f>IF(OR(G54="",H54=""),"",G54+H54)</f>
        <v/>
      </c>
      <c r="J54" s="13" t="n"/>
      <c r="K54" s="12" t="n"/>
      <c r="L54" s="13" t="n"/>
      <c r="M54" s="12" t="n"/>
      <c r="N54" s="12" t="n"/>
      <c r="O54" s="12" t="n"/>
      <c r="P54" s="15">
        <f>IF(B54="","",IF(G54="","Not submitted",IF(M54="A","Approved",IF(M54="B","Approved with comments",IF(M54="C","Resubmit",IF(M54="I","For information",IF(AND($C$5&lt;&gt;"",I54&lt;&gt;"",$C$5&gt;I54),IF(O54="Yes","Deemed approval?","Overdue"),"Under review")))))))</f>
        <v/>
      </c>
      <c r="Q54" s="15">
        <f>IF(I54="","",IF(L54&lt;&gt;"",MAX(0,L54-I54),IF($C$5="","",MAX(0,$C$5-I54))))</f>
        <v/>
      </c>
      <c r="R54" s="15">
        <f>IF(OR(J54="",I54=""),"",J54-IF(L54&lt;&gt;"",L54,MAX(I54,$C$5)))</f>
        <v/>
      </c>
      <c r="S54" s="12" t="n"/>
      <c r="T54" s="12" t="n"/>
      <c r="U54" s="12" t="n"/>
    </row>
    <row r="55" ht="30" customHeight="1">
      <c r="A55" s="12" t="n"/>
      <c r="B55" s="12" t="n"/>
      <c r="C55" s="12" t="n"/>
      <c r="D55" s="12" t="n"/>
      <c r="E55" s="12" t="n"/>
      <c r="F55" s="12" t="n"/>
      <c r="G55" s="13" t="n"/>
      <c r="H55" s="12" t="n"/>
      <c r="I55" s="14">
        <f>IF(OR(G55="",H55=""),"",G55+H55)</f>
        <v/>
      </c>
      <c r="J55" s="13" t="n"/>
      <c r="K55" s="12" t="n"/>
      <c r="L55" s="13" t="n"/>
      <c r="M55" s="12" t="n"/>
      <c r="N55" s="12" t="n"/>
      <c r="O55" s="12" t="n"/>
      <c r="P55" s="15">
        <f>IF(B55="","",IF(G55="","Not submitted",IF(M55="A","Approved",IF(M55="B","Approved with comments",IF(M55="C","Resubmit",IF(M55="I","For information",IF(AND($C$5&lt;&gt;"",I55&lt;&gt;"",$C$5&gt;I55),IF(O55="Yes","Deemed approval?","Overdue"),"Under review")))))))</f>
        <v/>
      </c>
      <c r="Q55" s="15">
        <f>IF(I55="","",IF(L55&lt;&gt;"",MAX(0,L55-I55),IF($C$5="","",MAX(0,$C$5-I55))))</f>
        <v/>
      </c>
      <c r="R55" s="15">
        <f>IF(OR(J55="",I55=""),"",J55-IF(L55&lt;&gt;"",L55,MAX(I55,$C$5)))</f>
        <v/>
      </c>
      <c r="S55" s="12" t="n"/>
      <c r="T55" s="12" t="n"/>
      <c r="U55" s="12" t="n"/>
    </row>
    <row r="56" ht="30" customHeight="1">
      <c r="A56" s="12" t="n"/>
      <c r="B56" s="12" t="n"/>
      <c r="C56" s="12" t="n"/>
      <c r="D56" s="12" t="n"/>
      <c r="E56" s="12" t="n"/>
      <c r="F56" s="12" t="n"/>
      <c r="G56" s="13" t="n"/>
      <c r="H56" s="12" t="n"/>
      <c r="I56" s="14">
        <f>IF(OR(G56="",H56=""),"",G56+H56)</f>
        <v/>
      </c>
      <c r="J56" s="13" t="n"/>
      <c r="K56" s="12" t="n"/>
      <c r="L56" s="13" t="n"/>
      <c r="M56" s="12" t="n"/>
      <c r="N56" s="12" t="n"/>
      <c r="O56" s="12" t="n"/>
      <c r="P56" s="15">
        <f>IF(B56="","",IF(G56="","Not submitted",IF(M56="A","Approved",IF(M56="B","Approved with comments",IF(M56="C","Resubmit",IF(M56="I","For information",IF(AND($C$5&lt;&gt;"",I56&lt;&gt;"",$C$5&gt;I56),IF(O56="Yes","Deemed approval?","Overdue"),"Under review")))))))</f>
        <v/>
      </c>
      <c r="Q56" s="15">
        <f>IF(I56="","",IF(L56&lt;&gt;"",MAX(0,L56-I56),IF($C$5="","",MAX(0,$C$5-I56))))</f>
        <v/>
      </c>
      <c r="R56" s="15">
        <f>IF(OR(J56="",I56=""),"",J56-IF(L56&lt;&gt;"",L56,MAX(I56,$C$5)))</f>
        <v/>
      </c>
      <c r="S56" s="12" t="n"/>
      <c r="T56" s="12" t="n"/>
      <c r="U56" s="12" t="n"/>
    </row>
    <row r="57" ht="30" customHeight="1">
      <c r="A57" s="12" t="n"/>
      <c r="B57" s="12" t="n"/>
      <c r="C57" s="12" t="n"/>
      <c r="D57" s="12" t="n"/>
      <c r="E57" s="12" t="n"/>
      <c r="F57" s="12" t="n"/>
      <c r="G57" s="13" t="n"/>
      <c r="H57" s="12" t="n"/>
      <c r="I57" s="14">
        <f>IF(OR(G57="",H57=""),"",G57+H57)</f>
        <v/>
      </c>
      <c r="J57" s="13" t="n"/>
      <c r="K57" s="12" t="n"/>
      <c r="L57" s="13" t="n"/>
      <c r="M57" s="12" t="n"/>
      <c r="N57" s="12" t="n"/>
      <c r="O57" s="12" t="n"/>
      <c r="P57" s="15">
        <f>IF(B57="","",IF(G57="","Not submitted",IF(M57="A","Approved",IF(M57="B","Approved with comments",IF(M57="C","Resubmit",IF(M57="I","For information",IF(AND($C$5&lt;&gt;"",I57&lt;&gt;"",$C$5&gt;I57),IF(O57="Yes","Deemed approval?","Overdue"),"Under review")))))))</f>
        <v/>
      </c>
      <c r="Q57" s="15">
        <f>IF(I57="","",IF(L57&lt;&gt;"",MAX(0,L57-I57),IF($C$5="","",MAX(0,$C$5-I57))))</f>
        <v/>
      </c>
      <c r="R57" s="15">
        <f>IF(OR(J57="",I57=""),"",J57-IF(L57&lt;&gt;"",L57,MAX(I57,$C$5)))</f>
        <v/>
      </c>
      <c r="S57" s="12" t="n"/>
      <c r="T57" s="12" t="n"/>
      <c r="U57" s="12" t="n"/>
    </row>
    <row r="58" ht="30" customHeight="1">
      <c r="A58" s="12" t="n"/>
      <c r="B58" s="12" t="n"/>
      <c r="C58" s="12" t="n"/>
      <c r="D58" s="12" t="n"/>
      <c r="E58" s="12" t="n"/>
      <c r="F58" s="12" t="n"/>
      <c r="G58" s="13" t="n"/>
      <c r="H58" s="12" t="n"/>
      <c r="I58" s="14">
        <f>IF(OR(G58="",H58=""),"",G58+H58)</f>
        <v/>
      </c>
      <c r="J58" s="13" t="n"/>
      <c r="K58" s="12" t="n"/>
      <c r="L58" s="13" t="n"/>
      <c r="M58" s="12" t="n"/>
      <c r="N58" s="12" t="n"/>
      <c r="O58" s="12" t="n"/>
      <c r="P58" s="15">
        <f>IF(B58="","",IF(G58="","Not submitted",IF(M58="A","Approved",IF(M58="B","Approved with comments",IF(M58="C","Resubmit",IF(M58="I","For information",IF(AND($C$5&lt;&gt;"",I58&lt;&gt;"",$C$5&gt;I58),IF(O58="Yes","Deemed approval?","Overdue"),"Under review")))))))</f>
        <v/>
      </c>
      <c r="Q58" s="15">
        <f>IF(I58="","",IF(L58&lt;&gt;"",MAX(0,L58-I58),IF($C$5="","",MAX(0,$C$5-I58))))</f>
        <v/>
      </c>
      <c r="R58" s="15">
        <f>IF(OR(J58="",I58=""),"",J58-IF(L58&lt;&gt;"",L58,MAX(I58,$C$5)))</f>
        <v/>
      </c>
      <c r="S58" s="12" t="n"/>
      <c r="T58" s="12" t="n"/>
      <c r="U58" s="12" t="n"/>
    </row>
    <row r="59" ht="30" customHeight="1">
      <c r="A59" s="12" t="n"/>
      <c r="B59" s="12" t="n"/>
      <c r="C59" s="12" t="n"/>
      <c r="D59" s="12" t="n"/>
      <c r="E59" s="12" t="n"/>
      <c r="F59" s="12" t="n"/>
      <c r="G59" s="13" t="n"/>
      <c r="H59" s="12" t="n"/>
      <c r="I59" s="14">
        <f>IF(OR(G59="",H59=""),"",G59+H59)</f>
        <v/>
      </c>
      <c r="J59" s="13" t="n"/>
      <c r="K59" s="12" t="n"/>
      <c r="L59" s="13" t="n"/>
      <c r="M59" s="12" t="n"/>
      <c r="N59" s="12" t="n"/>
      <c r="O59" s="12" t="n"/>
      <c r="P59" s="15">
        <f>IF(B59="","",IF(G59="","Not submitted",IF(M59="A","Approved",IF(M59="B","Approved with comments",IF(M59="C","Resubmit",IF(M59="I","For information",IF(AND($C$5&lt;&gt;"",I59&lt;&gt;"",$C$5&gt;I59),IF(O59="Yes","Deemed approval?","Overdue"),"Under review")))))))</f>
        <v/>
      </c>
      <c r="Q59" s="15">
        <f>IF(I59="","",IF(L59&lt;&gt;"",MAX(0,L59-I59),IF($C$5="","",MAX(0,$C$5-I59))))</f>
        <v/>
      </c>
      <c r="R59" s="15">
        <f>IF(OR(J59="",I59=""),"",J59-IF(L59&lt;&gt;"",L59,MAX(I59,$C$5)))</f>
        <v/>
      </c>
      <c r="S59" s="12" t="n"/>
      <c r="T59" s="12" t="n"/>
      <c r="U59" s="12" t="n"/>
    </row>
    <row r="60" ht="30" customHeight="1">
      <c r="A60" s="12" t="n"/>
      <c r="B60" s="12" t="n"/>
      <c r="C60" s="12" t="n"/>
      <c r="D60" s="12" t="n"/>
      <c r="E60" s="12" t="n"/>
      <c r="F60" s="12" t="n"/>
      <c r="G60" s="13" t="n"/>
      <c r="H60" s="12" t="n"/>
      <c r="I60" s="14">
        <f>IF(OR(G60="",H60=""),"",G60+H60)</f>
        <v/>
      </c>
      <c r="J60" s="13" t="n"/>
      <c r="K60" s="12" t="n"/>
      <c r="L60" s="13" t="n"/>
      <c r="M60" s="12" t="n"/>
      <c r="N60" s="12" t="n"/>
      <c r="O60" s="12" t="n"/>
      <c r="P60" s="15">
        <f>IF(B60="","",IF(G60="","Not submitted",IF(M60="A","Approved",IF(M60="B","Approved with comments",IF(M60="C","Resubmit",IF(M60="I","For information",IF(AND($C$5&lt;&gt;"",I60&lt;&gt;"",$C$5&gt;I60),IF(O60="Yes","Deemed approval?","Overdue"),"Under review")))))))</f>
        <v/>
      </c>
      <c r="Q60" s="15">
        <f>IF(I60="","",IF(L60&lt;&gt;"",MAX(0,L60-I60),IF($C$5="","",MAX(0,$C$5-I60))))</f>
        <v/>
      </c>
      <c r="R60" s="15">
        <f>IF(OR(J60="",I60=""),"",J60-IF(L60&lt;&gt;"",L60,MAX(I60,$C$5)))</f>
        <v/>
      </c>
      <c r="S60" s="12" t="n"/>
      <c r="T60" s="12" t="n"/>
      <c r="U60" s="12" t="n"/>
    </row>
    <row r="61" ht="30" customHeight="1">
      <c r="A61" s="12" t="n"/>
      <c r="B61" s="12" t="n"/>
      <c r="C61" s="12" t="n"/>
      <c r="D61" s="12" t="n"/>
      <c r="E61" s="12" t="n"/>
      <c r="F61" s="12" t="n"/>
      <c r="G61" s="13" t="n"/>
      <c r="H61" s="12" t="n"/>
      <c r="I61" s="14">
        <f>IF(OR(G61="",H61=""),"",G61+H61)</f>
        <v/>
      </c>
      <c r="J61" s="13" t="n"/>
      <c r="K61" s="12" t="n"/>
      <c r="L61" s="13" t="n"/>
      <c r="M61" s="12" t="n"/>
      <c r="N61" s="12" t="n"/>
      <c r="O61" s="12" t="n"/>
      <c r="P61" s="15">
        <f>IF(B61="","",IF(G61="","Not submitted",IF(M61="A","Approved",IF(M61="B","Approved with comments",IF(M61="C","Resubmit",IF(M61="I","For information",IF(AND($C$5&lt;&gt;"",I61&lt;&gt;"",$C$5&gt;I61),IF(O61="Yes","Deemed approval?","Overdue"),"Under review")))))))</f>
        <v/>
      </c>
      <c r="Q61" s="15">
        <f>IF(I61="","",IF(L61&lt;&gt;"",MAX(0,L61-I61),IF($C$5="","",MAX(0,$C$5-I61))))</f>
        <v/>
      </c>
      <c r="R61" s="15">
        <f>IF(OR(J61="",I61=""),"",J61-IF(L61&lt;&gt;"",L61,MAX(I61,$C$5)))</f>
        <v/>
      </c>
      <c r="S61" s="12" t="n"/>
      <c r="T61" s="12" t="n"/>
      <c r="U61" s="12" t="n"/>
    </row>
    <row r="62" ht="30" customHeight="1">
      <c r="A62" s="12" t="n"/>
      <c r="B62" s="12" t="n"/>
      <c r="C62" s="12" t="n"/>
      <c r="D62" s="12" t="n"/>
      <c r="E62" s="12" t="n"/>
      <c r="F62" s="12" t="n"/>
      <c r="G62" s="13" t="n"/>
      <c r="H62" s="12" t="n"/>
      <c r="I62" s="14">
        <f>IF(OR(G62="",H62=""),"",G62+H62)</f>
        <v/>
      </c>
      <c r="J62" s="13" t="n"/>
      <c r="K62" s="12" t="n"/>
      <c r="L62" s="13" t="n"/>
      <c r="M62" s="12" t="n"/>
      <c r="N62" s="12" t="n"/>
      <c r="O62" s="12" t="n"/>
      <c r="P62" s="15">
        <f>IF(B62="","",IF(G62="","Not submitted",IF(M62="A","Approved",IF(M62="B","Approved with comments",IF(M62="C","Resubmit",IF(M62="I","For information",IF(AND($C$5&lt;&gt;"",I62&lt;&gt;"",$C$5&gt;I62),IF(O62="Yes","Deemed approval?","Overdue"),"Under review")))))))</f>
        <v/>
      </c>
      <c r="Q62" s="15">
        <f>IF(I62="","",IF(L62&lt;&gt;"",MAX(0,L62-I62),IF($C$5="","",MAX(0,$C$5-I62))))</f>
        <v/>
      </c>
      <c r="R62" s="15">
        <f>IF(OR(J62="",I62=""),"",J62-IF(L62&lt;&gt;"",L62,MAX(I62,$C$5)))</f>
        <v/>
      </c>
      <c r="S62" s="12" t="n"/>
      <c r="T62" s="12" t="n"/>
      <c r="U62" s="12" t="n"/>
    </row>
    <row r="63" ht="30" customHeight="1">
      <c r="A63" s="12" t="n"/>
      <c r="B63" s="12" t="n"/>
      <c r="C63" s="12" t="n"/>
      <c r="D63" s="12" t="n"/>
      <c r="E63" s="12" t="n"/>
      <c r="F63" s="12" t="n"/>
      <c r="G63" s="13" t="n"/>
      <c r="H63" s="12" t="n"/>
      <c r="I63" s="14">
        <f>IF(OR(G63="",H63=""),"",G63+H63)</f>
        <v/>
      </c>
      <c r="J63" s="13" t="n"/>
      <c r="K63" s="12" t="n"/>
      <c r="L63" s="13" t="n"/>
      <c r="M63" s="12" t="n"/>
      <c r="N63" s="12" t="n"/>
      <c r="O63" s="12" t="n"/>
      <c r="P63" s="15">
        <f>IF(B63="","",IF(G63="","Not submitted",IF(M63="A","Approved",IF(M63="B","Approved with comments",IF(M63="C","Resubmit",IF(M63="I","For information",IF(AND($C$5&lt;&gt;"",I63&lt;&gt;"",$C$5&gt;I63),IF(O63="Yes","Deemed approval?","Overdue"),"Under review")))))))</f>
        <v/>
      </c>
      <c r="Q63" s="15">
        <f>IF(I63="","",IF(L63&lt;&gt;"",MAX(0,L63-I63),IF($C$5="","",MAX(0,$C$5-I63))))</f>
        <v/>
      </c>
      <c r="R63" s="15">
        <f>IF(OR(J63="",I63=""),"",J63-IF(L63&lt;&gt;"",L63,MAX(I63,$C$5)))</f>
        <v/>
      </c>
      <c r="S63" s="12" t="n"/>
      <c r="T63" s="12" t="n"/>
      <c r="U63" s="12" t="n"/>
    </row>
    <row r="64" ht="30" customHeight="1">
      <c r="A64" s="12" t="n"/>
      <c r="B64" s="12" t="n"/>
      <c r="C64" s="12" t="n"/>
      <c r="D64" s="12" t="n"/>
      <c r="E64" s="12" t="n"/>
      <c r="F64" s="12" t="n"/>
      <c r="G64" s="13" t="n"/>
      <c r="H64" s="12" t="n"/>
      <c r="I64" s="14">
        <f>IF(OR(G64="",H64=""),"",G64+H64)</f>
        <v/>
      </c>
      <c r="J64" s="13" t="n"/>
      <c r="K64" s="12" t="n"/>
      <c r="L64" s="13" t="n"/>
      <c r="M64" s="12" t="n"/>
      <c r="N64" s="12" t="n"/>
      <c r="O64" s="12" t="n"/>
      <c r="P64" s="15">
        <f>IF(B64="","",IF(G64="","Not submitted",IF(M64="A","Approved",IF(M64="B","Approved with comments",IF(M64="C","Resubmit",IF(M64="I","For information",IF(AND($C$5&lt;&gt;"",I64&lt;&gt;"",$C$5&gt;I64),IF(O64="Yes","Deemed approval?","Overdue"),"Under review")))))))</f>
        <v/>
      </c>
      <c r="Q64" s="15">
        <f>IF(I64="","",IF(L64&lt;&gt;"",MAX(0,L64-I64),IF($C$5="","",MAX(0,$C$5-I64))))</f>
        <v/>
      </c>
      <c r="R64" s="15">
        <f>IF(OR(J64="",I64=""),"",J64-IF(L64&lt;&gt;"",L64,MAX(I64,$C$5)))</f>
        <v/>
      </c>
      <c r="S64" s="12" t="n"/>
      <c r="T64" s="12" t="n"/>
      <c r="U64" s="12" t="n"/>
    </row>
    <row r="65" ht="30" customHeight="1">
      <c r="A65" s="12" t="n"/>
      <c r="B65" s="12" t="n"/>
      <c r="C65" s="12" t="n"/>
      <c r="D65" s="12" t="n"/>
      <c r="E65" s="12" t="n"/>
      <c r="F65" s="12" t="n"/>
      <c r="G65" s="13" t="n"/>
      <c r="H65" s="12" t="n"/>
      <c r="I65" s="14">
        <f>IF(OR(G65="",H65=""),"",G65+H65)</f>
        <v/>
      </c>
      <c r="J65" s="13" t="n"/>
      <c r="K65" s="12" t="n"/>
      <c r="L65" s="13" t="n"/>
      <c r="M65" s="12" t="n"/>
      <c r="N65" s="12" t="n"/>
      <c r="O65" s="12" t="n"/>
      <c r="P65" s="15">
        <f>IF(B65="","",IF(G65="","Not submitted",IF(M65="A","Approved",IF(M65="B","Approved with comments",IF(M65="C","Resubmit",IF(M65="I","For information",IF(AND($C$5&lt;&gt;"",I65&lt;&gt;"",$C$5&gt;I65),IF(O65="Yes","Deemed approval?","Overdue"),"Under review")))))))</f>
        <v/>
      </c>
      <c r="Q65" s="15">
        <f>IF(I65="","",IF(L65&lt;&gt;"",MAX(0,L65-I65),IF($C$5="","",MAX(0,$C$5-I65))))</f>
        <v/>
      </c>
      <c r="R65" s="15">
        <f>IF(OR(J65="",I65=""),"",J65-IF(L65&lt;&gt;"",L65,MAX(I65,$C$5)))</f>
        <v/>
      </c>
      <c r="S65" s="12" t="n"/>
      <c r="T65" s="12" t="n"/>
      <c r="U65" s="12" t="n"/>
    </row>
    <row r="66" ht="30" customHeight="1">
      <c r="A66" s="12" t="n"/>
      <c r="B66" s="12" t="n"/>
      <c r="C66" s="12" t="n"/>
      <c r="D66" s="12" t="n"/>
      <c r="E66" s="12" t="n"/>
      <c r="F66" s="12" t="n"/>
      <c r="G66" s="13" t="n"/>
      <c r="H66" s="12" t="n"/>
      <c r="I66" s="14">
        <f>IF(OR(G66="",H66=""),"",G66+H66)</f>
        <v/>
      </c>
      <c r="J66" s="13" t="n"/>
      <c r="K66" s="12" t="n"/>
      <c r="L66" s="13" t="n"/>
      <c r="M66" s="12" t="n"/>
      <c r="N66" s="12" t="n"/>
      <c r="O66" s="12" t="n"/>
      <c r="P66" s="15">
        <f>IF(B66="","",IF(G66="","Not submitted",IF(M66="A","Approved",IF(M66="B","Approved with comments",IF(M66="C","Resubmit",IF(M66="I","For information",IF(AND($C$5&lt;&gt;"",I66&lt;&gt;"",$C$5&gt;I66),IF(O66="Yes","Deemed approval?","Overdue"),"Under review")))))))</f>
        <v/>
      </c>
      <c r="Q66" s="15">
        <f>IF(I66="","",IF(L66&lt;&gt;"",MAX(0,L66-I66),IF($C$5="","",MAX(0,$C$5-I66))))</f>
        <v/>
      </c>
      <c r="R66" s="15">
        <f>IF(OR(J66="",I66=""),"",J66-IF(L66&lt;&gt;"",L66,MAX(I66,$C$5)))</f>
        <v/>
      </c>
      <c r="S66" s="12" t="n"/>
      <c r="T66" s="12" t="n"/>
      <c r="U66" s="12" t="n"/>
    </row>
    <row r="67" ht="30" customHeight="1">
      <c r="A67" s="12" t="n"/>
      <c r="B67" s="12" t="n"/>
      <c r="C67" s="12" t="n"/>
      <c r="D67" s="12" t="n"/>
      <c r="E67" s="12" t="n"/>
      <c r="F67" s="12" t="n"/>
      <c r="G67" s="13" t="n"/>
      <c r="H67" s="12" t="n"/>
      <c r="I67" s="14">
        <f>IF(OR(G67="",H67=""),"",G67+H67)</f>
        <v/>
      </c>
      <c r="J67" s="13" t="n"/>
      <c r="K67" s="12" t="n"/>
      <c r="L67" s="13" t="n"/>
      <c r="M67" s="12" t="n"/>
      <c r="N67" s="12" t="n"/>
      <c r="O67" s="12" t="n"/>
      <c r="P67" s="15">
        <f>IF(B67="","",IF(G67="","Not submitted",IF(M67="A","Approved",IF(M67="B","Approved with comments",IF(M67="C","Resubmit",IF(M67="I","For information",IF(AND($C$5&lt;&gt;"",I67&lt;&gt;"",$C$5&gt;I67),IF(O67="Yes","Deemed approval?","Overdue"),"Under review")))))))</f>
        <v/>
      </c>
      <c r="Q67" s="15">
        <f>IF(I67="","",IF(L67&lt;&gt;"",MAX(0,L67-I67),IF($C$5="","",MAX(0,$C$5-I67))))</f>
        <v/>
      </c>
      <c r="R67" s="15">
        <f>IF(OR(J67="",I67=""),"",J67-IF(L67&lt;&gt;"",L67,MAX(I67,$C$5)))</f>
        <v/>
      </c>
      <c r="S67" s="12" t="n"/>
      <c r="T67" s="12" t="n"/>
      <c r="U67" s="12" t="n"/>
    </row>
    <row r="68" ht="30" customHeight="1">
      <c r="A68" s="12" t="n"/>
      <c r="B68" s="12" t="n"/>
      <c r="C68" s="12" t="n"/>
      <c r="D68" s="12" t="n"/>
      <c r="E68" s="12" t="n"/>
      <c r="F68" s="12" t="n"/>
      <c r="G68" s="13" t="n"/>
      <c r="H68" s="12" t="n"/>
      <c r="I68" s="14">
        <f>IF(OR(G68="",H68=""),"",G68+H68)</f>
        <v/>
      </c>
      <c r="J68" s="13" t="n"/>
      <c r="K68" s="12" t="n"/>
      <c r="L68" s="13" t="n"/>
      <c r="M68" s="12" t="n"/>
      <c r="N68" s="12" t="n"/>
      <c r="O68" s="12" t="n"/>
      <c r="P68" s="15">
        <f>IF(B68="","",IF(G68="","Not submitted",IF(M68="A","Approved",IF(M68="B","Approved with comments",IF(M68="C","Resubmit",IF(M68="I","For information",IF(AND($C$5&lt;&gt;"",I68&lt;&gt;"",$C$5&gt;I68),IF(O68="Yes","Deemed approval?","Overdue"),"Under review")))))))</f>
        <v/>
      </c>
      <c r="Q68" s="15">
        <f>IF(I68="","",IF(L68&lt;&gt;"",MAX(0,L68-I68),IF($C$5="","",MAX(0,$C$5-I68))))</f>
        <v/>
      </c>
      <c r="R68" s="15">
        <f>IF(OR(J68="",I68=""),"",J68-IF(L68&lt;&gt;"",L68,MAX(I68,$C$5)))</f>
        <v/>
      </c>
      <c r="S68" s="12" t="n"/>
      <c r="T68" s="12" t="n"/>
      <c r="U68" s="12" t="n"/>
    </row>
    <row r="69" ht="30" customHeight="1">
      <c r="A69" s="12" t="n"/>
      <c r="B69" s="12" t="n"/>
      <c r="C69" s="12" t="n"/>
      <c r="D69" s="12" t="n"/>
      <c r="E69" s="12" t="n"/>
      <c r="F69" s="12" t="n"/>
      <c r="G69" s="13" t="n"/>
      <c r="H69" s="12" t="n"/>
      <c r="I69" s="14">
        <f>IF(OR(G69="",H69=""),"",G69+H69)</f>
        <v/>
      </c>
      <c r="J69" s="13" t="n"/>
      <c r="K69" s="12" t="n"/>
      <c r="L69" s="13" t="n"/>
      <c r="M69" s="12" t="n"/>
      <c r="N69" s="12" t="n"/>
      <c r="O69" s="12" t="n"/>
      <c r="P69" s="15">
        <f>IF(B69="","",IF(G69="","Not submitted",IF(M69="A","Approved",IF(M69="B","Approved with comments",IF(M69="C","Resubmit",IF(M69="I","For information",IF(AND($C$5&lt;&gt;"",I69&lt;&gt;"",$C$5&gt;I69),IF(O69="Yes","Deemed approval?","Overdue"),"Under review")))))))</f>
        <v/>
      </c>
      <c r="Q69" s="15">
        <f>IF(I69="","",IF(L69&lt;&gt;"",MAX(0,L69-I69),IF($C$5="","",MAX(0,$C$5-I69))))</f>
        <v/>
      </c>
      <c r="R69" s="15">
        <f>IF(OR(J69="",I69=""),"",J69-IF(L69&lt;&gt;"",L69,MAX(I69,$C$5)))</f>
        <v/>
      </c>
      <c r="S69" s="12" t="n"/>
      <c r="T69" s="12" t="n"/>
      <c r="U69" s="12" t="n"/>
    </row>
    <row r="70" ht="30" customHeight="1">
      <c r="A70" s="12" t="n"/>
      <c r="B70" s="12" t="n"/>
      <c r="C70" s="12" t="n"/>
      <c r="D70" s="12" t="n"/>
      <c r="E70" s="12" t="n"/>
      <c r="F70" s="12" t="n"/>
      <c r="G70" s="13" t="n"/>
      <c r="H70" s="12" t="n"/>
      <c r="I70" s="14">
        <f>IF(OR(G70="",H70=""),"",G70+H70)</f>
        <v/>
      </c>
      <c r="J70" s="13" t="n"/>
      <c r="K70" s="12" t="n"/>
      <c r="L70" s="13" t="n"/>
      <c r="M70" s="12" t="n"/>
      <c r="N70" s="12" t="n"/>
      <c r="O70" s="12" t="n"/>
      <c r="P70" s="15">
        <f>IF(B70="","",IF(G70="","Not submitted",IF(M70="A","Approved",IF(M70="B","Approved with comments",IF(M70="C","Resubmit",IF(M70="I","For information",IF(AND($C$5&lt;&gt;"",I70&lt;&gt;"",$C$5&gt;I70),IF(O70="Yes","Deemed approval?","Overdue"),"Under review")))))))</f>
        <v/>
      </c>
      <c r="Q70" s="15">
        <f>IF(I70="","",IF(L70&lt;&gt;"",MAX(0,L70-I70),IF($C$5="","",MAX(0,$C$5-I70))))</f>
        <v/>
      </c>
      <c r="R70" s="15">
        <f>IF(OR(J70="",I70=""),"",J70-IF(L70&lt;&gt;"",L70,MAX(I70,$C$5)))</f>
        <v/>
      </c>
      <c r="S70" s="12" t="n"/>
      <c r="T70" s="12" t="n"/>
      <c r="U70" s="12" t="n"/>
    </row>
    <row r="71" ht="30" customHeight="1">
      <c r="A71" s="12" t="n"/>
      <c r="B71" s="12" t="n"/>
      <c r="C71" s="12" t="n"/>
      <c r="D71" s="12" t="n"/>
      <c r="E71" s="12" t="n"/>
      <c r="F71" s="12" t="n"/>
      <c r="G71" s="13" t="n"/>
      <c r="H71" s="12" t="n"/>
      <c r="I71" s="14">
        <f>IF(OR(G71="",H71=""),"",G71+H71)</f>
        <v/>
      </c>
      <c r="J71" s="13" t="n"/>
      <c r="K71" s="12" t="n"/>
      <c r="L71" s="13" t="n"/>
      <c r="M71" s="12" t="n"/>
      <c r="N71" s="12" t="n"/>
      <c r="O71" s="12" t="n"/>
      <c r="P71" s="15">
        <f>IF(B71="","",IF(G71="","Not submitted",IF(M71="A","Approved",IF(M71="B","Approved with comments",IF(M71="C","Resubmit",IF(M71="I","For information",IF(AND($C$5&lt;&gt;"",I71&lt;&gt;"",$C$5&gt;I71),IF(O71="Yes","Deemed approval?","Overdue"),"Under review")))))))</f>
        <v/>
      </c>
      <c r="Q71" s="15">
        <f>IF(I71="","",IF(L71&lt;&gt;"",MAX(0,L71-I71),IF($C$5="","",MAX(0,$C$5-I71))))</f>
        <v/>
      </c>
      <c r="R71" s="15">
        <f>IF(OR(J71="",I71=""),"",J71-IF(L71&lt;&gt;"",L71,MAX(I71,$C$5)))</f>
        <v/>
      </c>
      <c r="S71" s="12" t="n"/>
      <c r="T71" s="12" t="n"/>
      <c r="U71" s="12" t="n"/>
    </row>
    <row r="72" ht="30" customHeight="1">
      <c r="A72" s="12" t="n"/>
      <c r="B72" s="12" t="n"/>
      <c r="C72" s="12" t="n"/>
      <c r="D72" s="12" t="n"/>
      <c r="E72" s="12" t="n"/>
      <c r="F72" s="12" t="n"/>
      <c r="G72" s="13" t="n"/>
      <c r="H72" s="12" t="n"/>
      <c r="I72" s="14">
        <f>IF(OR(G72="",H72=""),"",G72+H72)</f>
        <v/>
      </c>
      <c r="J72" s="13" t="n"/>
      <c r="K72" s="12" t="n"/>
      <c r="L72" s="13" t="n"/>
      <c r="M72" s="12" t="n"/>
      <c r="N72" s="12" t="n"/>
      <c r="O72" s="12" t="n"/>
      <c r="P72" s="15">
        <f>IF(B72="","",IF(G72="","Not submitted",IF(M72="A","Approved",IF(M72="B","Approved with comments",IF(M72="C","Resubmit",IF(M72="I","For information",IF(AND($C$5&lt;&gt;"",I72&lt;&gt;"",$C$5&gt;I72),IF(O72="Yes","Deemed approval?","Overdue"),"Under review")))))))</f>
        <v/>
      </c>
      <c r="Q72" s="15">
        <f>IF(I72="","",IF(L72&lt;&gt;"",MAX(0,L72-I72),IF($C$5="","",MAX(0,$C$5-I72))))</f>
        <v/>
      </c>
      <c r="R72" s="15">
        <f>IF(OR(J72="",I72=""),"",J72-IF(L72&lt;&gt;"",L72,MAX(I72,$C$5)))</f>
        <v/>
      </c>
      <c r="S72" s="12" t="n"/>
      <c r="T72" s="12" t="n"/>
      <c r="U72" s="12" t="n"/>
    </row>
    <row r="73" ht="30" customHeight="1">
      <c r="A73" s="12" t="n"/>
      <c r="B73" s="12" t="n"/>
      <c r="C73" s="12" t="n"/>
      <c r="D73" s="12" t="n"/>
      <c r="E73" s="12" t="n"/>
      <c r="F73" s="12" t="n"/>
      <c r="G73" s="13" t="n"/>
      <c r="H73" s="12" t="n"/>
      <c r="I73" s="14">
        <f>IF(OR(G73="",H73=""),"",G73+H73)</f>
        <v/>
      </c>
      <c r="J73" s="13" t="n"/>
      <c r="K73" s="12" t="n"/>
      <c r="L73" s="13" t="n"/>
      <c r="M73" s="12" t="n"/>
      <c r="N73" s="12" t="n"/>
      <c r="O73" s="12" t="n"/>
      <c r="P73" s="15">
        <f>IF(B73="","",IF(G73="","Not submitted",IF(M73="A","Approved",IF(M73="B","Approved with comments",IF(M73="C","Resubmit",IF(M73="I","For information",IF(AND($C$5&lt;&gt;"",I73&lt;&gt;"",$C$5&gt;I73),IF(O73="Yes","Deemed approval?","Overdue"),"Under review")))))))</f>
        <v/>
      </c>
      <c r="Q73" s="15">
        <f>IF(I73="","",IF(L73&lt;&gt;"",MAX(0,L73-I73),IF($C$5="","",MAX(0,$C$5-I73))))</f>
        <v/>
      </c>
      <c r="R73" s="15">
        <f>IF(OR(J73="",I73=""),"",J73-IF(L73&lt;&gt;"",L73,MAX(I73,$C$5)))</f>
        <v/>
      </c>
      <c r="S73" s="12" t="n"/>
      <c r="T73" s="12" t="n"/>
      <c r="U73" s="12" t="n"/>
    </row>
    <row r="74" ht="30" customHeight="1">
      <c r="A74" s="12" t="n"/>
      <c r="B74" s="12" t="n"/>
      <c r="C74" s="12" t="n"/>
      <c r="D74" s="12" t="n"/>
      <c r="E74" s="12" t="n"/>
      <c r="F74" s="12" t="n"/>
      <c r="G74" s="13" t="n"/>
      <c r="H74" s="12" t="n"/>
      <c r="I74" s="14">
        <f>IF(OR(G74="",H74=""),"",G74+H74)</f>
        <v/>
      </c>
      <c r="J74" s="13" t="n"/>
      <c r="K74" s="12" t="n"/>
      <c r="L74" s="13" t="n"/>
      <c r="M74" s="12" t="n"/>
      <c r="N74" s="12" t="n"/>
      <c r="O74" s="12" t="n"/>
      <c r="P74" s="15">
        <f>IF(B74="","",IF(G74="","Not submitted",IF(M74="A","Approved",IF(M74="B","Approved with comments",IF(M74="C","Resubmit",IF(M74="I","For information",IF(AND($C$5&lt;&gt;"",I74&lt;&gt;"",$C$5&gt;I74),IF(O74="Yes","Deemed approval?","Overdue"),"Under review")))))))</f>
        <v/>
      </c>
      <c r="Q74" s="15">
        <f>IF(I74="","",IF(L74&lt;&gt;"",MAX(0,L74-I74),IF($C$5="","",MAX(0,$C$5-I74))))</f>
        <v/>
      </c>
      <c r="R74" s="15">
        <f>IF(OR(J74="",I74=""),"",J74-IF(L74&lt;&gt;"",L74,MAX(I74,$C$5)))</f>
        <v/>
      </c>
      <c r="S74" s="12" t="n"/>
      <c r="T74" s="12" t="n"/>
      <c r="U74" s="12" t="n"/>
    </row>
    <row r="75" ht="30" customHeight="1">
      <c r="A75" s="12" t="n"/>
      <c r="B75" s="12" t="n"/>
      <c r="C75" s="12" t="n"/>
      <c r="D75" s="12" t="n"/>
      <c r="E75" s="12" t="n"/>
      <c r="F75" s="12" t="n"/>
      <c r="G75" s="13" t="n"/>
      <c r="H75" s="12" t="n"/>
      <c r="I75" s="14">
        <f>IF(OR(G75="",H75=""),"",G75+H75)</f>
        <v/>
      </c>
      <c r="J75" s="13" t="n"/>
      <c r="K75" s="12" t="n"/>
      <c r="L75" s="13" t="n"/>
      <c r="M75" s="12" t="n"/>
      <c r="N75" s="12" t="n"/>
      <c r="O75" s="12" t="n"/>
      <c r="P75" s="15">
        <f>IF(B75="","",IF(G75="","Not submitted",IF(M75="A","Approved",IF(M75="B","Approved with comments",IF(M75="C","Resubmit",IF(M75="I","For information",IF(AND($C$5&lt;&gt;"",I75&lt;&gt;"",$C$5&gt;I75),IF(O75="Yes","Deemed approval?","Overdue"),"Under review")))))))</f>
        <v/>
      </c>
      <c r="Q75" s="15">
        <f>IF(I75="","",IF(L75&lt;&gt;"",MAX(0,L75-I75),IF($C$5="","",MAX(0,$C$5-I75))))</f>
        <v/>
      </c>
      <c r="R75" s="15">
        <f>IF(OR(J75="",I75=""),"",J75-IF(L75&lt;&gt;"",L75,MAX(I75,$C$5)))</f>
        <v/>
      </c>
      <c r="S75" s="12" t="n"/>
      <c r="T75" s="12" t="n"/>
      <c r="U75" s="12" t="n"/>
    </row>
    <row r="76" ht="30" customHeight="1">
      <c r="A76" s="12" t="n"/>
      <c r="B76" s="12" t="n"/>
      <c r="C76" s="12" t="n"/>
      <c r="D76" s="12" t="n"/>
      <c r="E76" s="12" t="n"/>
      <c r="F76" s="12" t="n"/>
      <c r="G76" s="13" t="n"/>
      <c r="H76" s="12" t="n"/>
      <c r="I76" s="14">
        <f>IF(OR(G76="",H76=""),"",G76+H76)</f>
        <v/>
      </c>
      <c r="J76" s="13" t="n"/>
      <c r="K76" s="12" t="n"/>
      <c r="L76" s="13" t="n"/>
      <c r="M76" s="12" t="n"/>
      <c r="N76" s="12" t="n"/>
      <c r="O76" s="12" t="n"/>
      <c r="P76" s="15">
        <f>IF(B76="","",IF(G76="","Not submitted",IF(M76="A","Approved",IF(M76="B","Approved with comments",IF(M76="C","Resubmit",IF(M76="I","For information",IF(AND($C$5&lt;&gt;"",I76&lt;&gt;"",$C$5&gt;I76),IF(O76="Yes","Deemed approval?","Overdue"),"Under review")))))))</f>
        <v/>
      </c>
      <c r="Q76" s="15">
        <f>IF(I76="","",IF(L76&lt;&gt;"",MAX(0,L76-I76),IF($C$5="","",MAX(0,$C$5-I76))))</f>
        <v/>
      </c>
      <c r="R76" s="15">
        <f>IF(OR(J76="",I76=""),"",J76-IF(L76&lt;&gt;"",L76,MAX(I76,$C$5)))</f>
        <v/>
      </c>
      <c r="S76" s="12" t="n"/>
      <c r="T76" s="12" t="n"/>
      <c r="U76" s="12" t="n"/>
    </row>
    <row r="77" ht="30" customHeight="1">
      <c r="A77" s="12" t="n"/>
      <c r="B77" s="12" t="n"/>
      <c r="C77" s="12" t="n"/>
      <c r="D77" s="12" t="n"/>
      <c r="E77" s="12" t="n"/>
      <c r="F77" s="12" t="n"/>
      <c r="G77" s="13" t="n"/>
      <c r="H77" s="12" t="n"/>
      <c r="I77" s="14">
        <f>IF(OR(G77="",H77=""),"",G77+H77)</f>
        <v/>
      </c>
      <c r="J77" s="13" t="n"/>
      <c r="K77" s="12" t="n"/>
      <c r="L77" s="13" t="n"/>
      <c r="M77" s="12" t="n"/>
      <c r="N77" s="12" t="n"/>
      <c r="O77" s="12" t="n"/>
      <c r="P77" s="15">
        <f>IF(B77="","",IF(G77="","Not submitted",IF(M77="A","Approved",IF(M77="B","Approved with comments",IF(M77="C","Resubmit",IF(M77="I","For information",IF(AND($C$5&lt;&gt;"",I77&lt;&gt;"",$C$5&gt;I77),IF(O77="Yes","Deemed approval?","Overdue"),"Under review")))))))</f>
        <v/>
      </c>
      <c r="Q77" s="15">
        <f>IF(I77="","",IF(L77&lt;&gt;"",MAX(0,L77-I77),IF($C$5="","",MAX(0,$C$5-I77))))</f>
        <v/>
      </c>
      <c r="R77" s="15">
        <f>IF(OR(J77="",I77=""),"",J77-IF(L77&lt;&gt;"",L77,MAX(I77,$C$5)))</f>
        <v/>
      </c>
      <c r="S77" s="12" t="n"/>
      <c r="T77" s="12" t="n"/>
      <c r="U77" s="12" t="n"/>
    </row>
    <row r="78" ht="30" customHeight="1">
      <c r="A78" s="12" t="n"/>
      <c r="B78" s="12" t="n"/>
      <c r="C78" s="12" t="n"/>
      <c r="D78" s="12" t="n"/>
      <c r="E78" s="12" t="n"/>
      <c r="F78" s="12" t="n"/>
      <c r="G78" s="13" t="n"/>
      <c r="H78" s="12" t="n"/>
      <c r="I78" s="14">
        <f>IF(OR(G78="",H78=""),"",G78+H78)</f>
        <v/>
      </c>
      <c r="J78" s="13" t="n"/>
      <c r="K78" s="12" t="n"/>
      <c r="L78" s="13" t="n"/>
      <c r="M78" s="12" t="n"/>
      <c r="N78" s="12" t="n"/>
      <c r="O78" s="12" t="n"/>
      <c r="P78" s="15">
        <f>IF(B78="","",IF(G78="","Not submitted",IF(M78="A","Approved",IF(M78="B","Approved with comments",IF(M78="C","Resubmit",IF(M78="I","For information",IF(AND($C$5&lt;&gt;"",I78&lt;&gt;"",$C$5&gt;I78),IF(O78="Yes","Deemed approval?","Overdue"),"Under review")))))))</f>
        <v/>
      </c>
      <c r="Q78" s="15">
        <f>IF(I78="","",IF(L78&lt;&gt;"",MAX(0,L78-I78),IF($C$5="","",MAX(0,$C$5-I78))))</f>
        <v/>
      </c>
      <c r="R78" s="15">
        <f>IF(OR(J78="",I78=""),"",J78-IF(L78&lt;&gt;"",L78,MAX(I78,$C$5)))</f>
        <v/>
      </c>
      <c r="S78" s="12" t="n"/>
      <c r="T78" s="12" t="n"/>
      <c r="U78" s="12" t="n"/>
    </row>
    <row r="79" ht="30" customHeight="1">
      <c r="A79" s="12" t="n"/>
      <c r="B79" s="12" t="n"/>
      <c r="C79" s="12" t="n"/>
      <c r="D79" s="12" t="n"/>
      <c r="E79" s="12" t="n"/>
      <c r="F79" s="12" t="n"/>
      <c r="G79" s="13" t="n"/>
      <c r="H79" s="12" t="n"/>
      <c r="I79" s="14">
        <f>IF(OR(G79="",H79=""),"",G79+H79)</f>
        <v/>
      </c>
      <c r="J79" s="13" t="n"/>
      <c r="K79" s="12" t="n"/>
      <c r="L79" s="13" t="n"/>
      <c r="M79" s="12" t="n"/>
      <c r="N79" s="12" t="n"/>
      <c r="O79" s="12" t="n"/>
      <c r="P79" s="15">
        <f>IF(B79="","",IF(G79="","Not submitted",IF(M79="A","Approved",IF(M79="B","Approved with comments",IF(M79="C","Resubmit",IF(M79="I","For information",IF(AND($C$5&lt;&gt;"",I79&lt;&gt;"",$C$5&gt;I79),IF(O79="Yes","Deemed approval?","Overdue"),"Under review")))))))</f>
        <v/>
      </c>
      <c r="Q79" s="15">
        <f>IF(I79="","",IF(L79&lt;&gt;"",MAX(0,L79-I79),IF($C$5="","",MAX(0,$C$5-I79))))</f>
        <v/>
      </c>
      <c r="R79" s="15">
        <f>IF(OR(J79="",I79=""),"",J79-IF(L79&lt;&gt;"",L79,MAX(I79,$C$5)))</f>
        <v/>
      </c>
      <c r="S79" s="12" t="n"/>
      <c r="T79" s="12" t="n"/>
      <c r="U79" s="12" t="n"/>
    </row>
    <row r="80" ht="30" customHeight="1">
      <c r="A80" s="12" t="n"/>
      <c r="B80" s="12" t="n"/>
      <c r="C80" s="12" t="n"/>
      <c r="D80" s="12" t="n"/>
      <c r="E80" s="12" t="n"/>
      <c r="F80" s="12" t="n"/>
      <c r="G80" s="13" t="n"/>
      <c r="H80" s="12" t="n"/>
      <c r="I80" s="14">
        <f>IF(OR(G80="",H80=""),"",G80+H80)</f>
        <v/>
      </c>
      <c r="J80" s="13" t="n"/>
      <c r="K80" s="12" t="n"/>
      <c r="L80" s="13" t="n"/>
      <c r="M80" s="12" t="n"/>
      <c r="N80" s="12" t="n"/>
      <c r="O80" s="12" t="n"/>
      <c r="P80" s="15">
        <f>IF(B80="","",IF(G80="","Not submitted",IF(M80="A","Approved",IF(M80="B","Approved with comments",IF(M80="C","Resubmit",IF(M80="I","For information",IF(AND($C$5&lt;&gt;"",I80&lt;&gt;"",$C$5&gt;I80),IF(O80="Yes","Deemed approval?","Overdue"),"Under review")))))))</f>
        <v/>
      </c>
      <c r="Q80" s="15">
        <f>IF(I80="","",IF(L80&lt;&gt;"",MAX(0,L80-I80),IF($C$5="","",MAX(0,$C$5-I80))))</f>
        <v/>
      </c>
      <c r="R80" s="15">
        <f>IF(OR(J80="",I80=""),"",J80-IF(L80&lt;&gt;"",L80,MAX(I80,$C$5)))</f>
        <v/>
      </c>
      <c r="S80" s="12" t="n"/>
      <c r="T80" s="12" t="n"/>
      <c r="U80" s="12" t="n"/>
    </row>
    <row r="81" ht="30" customHeight="1">
      <c r="A81" s="12" t="n"/>
      <c r="B81" s="12" t="n"/>
      <c r="C81" s="12" t="n"/>
      <c r="D81" s="12" t="n"/>
      <c r="E81" s="12" t="n"/>
      <c r="F81" s="12" t="n"/>
      <c r="G81" s="13" t="n"/>
      <c r="H81" s="12" t="n"/>
      <c r="I81" s="14">
        <f>IF(OR(G81="",H81=""),"",G81+H81)</f>
        <v/>
      </c>
      <c r="J81" s="13" t="n"/>
      <c r="K81" s="12" t="n"/>
      <c r="L81" s="13" t="n"/>
      <c r="M81" s="12" t="n"/>
      <c r="N81" s="12" t="n"/>
      <c r="O81" s="12" t="n"/>
      <c r="P81" s="15">
        <f>IF(B81="","",IF(G81="","Not submitted",IF(M81="A","Approved",IF(M81="B","Approved with comments",IF(M81="C","Resubmit",IF(M81="I","For information",IF(AND($C$5&lt;&gt;"",I81&lt;&gt;"",$C$5&gt;I81),IF(O81="Yes","Deemed approval?","Overdue"),"Under review")))))))</f>
        <v/>
      </c>
      <c r="Q81" s="15">
        <f>IF(I81="","",IF(L81&lt;&gt;"",MAX(0,L81-I81),IF($C$5="","",MAX(0,$C$5-I81))))</f>
        <v/>
      </c>
      <c r="R81" s="15">
        <f>IF(OR(J81="",I81=""),"",J81-IF(L81&lt;&gt;"",L81,MAX(I81,$C$5)))</f>
        <v/>
      </c>
      <c r="S81" s="12" t="n"/>
      <c r="T81" s="12" t="n"/>
      <c r="U81" s="12" t="n"/>
    </row>
    <row r="82" ht="30" customHeight="1">
      <c r="A82" s="12" t="n"/>
      <c r="B82" s="12" t="n"/>
      <c r="C82" s="12" t="n"/>
      <c r="D82" s="12" t="n"/>
      <c r="E82" s="12" t="n"/>
      <c r="F82" s="12" t="n"/>
      <c r="G82" s="13" t="n"/>
      <c r="H82" s="12" t="n"/>
      <c r="I82" s="14">
        <f>IF(OR(G82="",H82=""),"",G82+H82)</f>
        <v/>
      </c>
      <c r="J82" s="13" t="n"/>
      <c r="K82" s="12" t="n"/>
      <c r="L82" s="13" t="n"/>
      <c r="M82" s="12" t="n"/>
      <c r="N82" s="12" t="n"/>
      <c r="O82" s="12" t="n"/>
      <c r="P82" s="15">
        <f>IF(B82="","",IF(G82="","Not submitted",IF(M82="A","Approved",IF(M82="B","Approved with comments",IF(M82="C","Resubmit",IF(M82="I","For information",IF(AND($C$5&lt;&gt;"",I82&lt;&gt;"",$C$5&gt;I82),IF(O82="Yes","Deemed approval?","Overdue"),"Under review")))))))</f>
        <v/>
      </c>
      <c r="Q82" s="15">
        <f>IF(I82="","",IF(L82&lt;&gt;"",MAX(0,L82-I82),IF($C$5="","",MAX(0,$C$5-I82))))</f>
        <v/>
      </c>
      <c r="R82" s="15">
        <f>IF(OR(J82="",I82=""),"",J82-IF(L82&lt;&gt;"",L82,MAX(I82,$C$5)))</f>
        <v/>
      </c>
      <c r="S82" s="12" t="n"/>
      <c r="T82" s="12" t="n"/>
      <c r="U82" s="12" t="n"/>
    </row>
    <row r="83" ht="30" customHeight="1">
      <c r="A83" s="12" t="n"/>
      <c r="B83" s="12" t="n"/>
      <c r="C83" s="12" t="n"/>
      <c r="D83" s="12" t="n"/>
      <c r="E83" s="12" t="n"/>
      <c r="F83" s="12" t="n"/>
      <c r="G83" s="13" t="n"/>
      <c r="H83" s="12" t="n"/>
      <c r="I83" s="14">
        <f>IF(OR(G83="",H83=""),"",G83+H83)</f>
        <v/>
      </c>
      <c r="J83" s="13" t="n"/>
      <c r="K83" s="12" t="n"/>
      <c r="L83" s="13" t="n"/>
      <c r="M83" s="12" t="n"/>
      <c r="N83" s="12" t="n"/>
      <c r="O83" s="12" t="n"/>
      <c r="P83" s="15">
        <f>IF(B83="","",IF(G83="","Not submitted",IF(M83="A","Approved",IF(M83="B","Approved with comments",IF(M83="C","Resubmit",IF(M83="I","For information",IF(AND($C$5&lt;&gt;"",I83&lt;&gt;"",$C$5&gt;I83),IF(O83="Yes","Deemed approval?","Overdue"),"Under review")))))))</f>
        <v/>
      </c>
      <c r="Q83" s="15">
        <f>IF(I83="","",IF(L83&lt;&gt;"",MAX(0,L83-I83),IF($C$5="","",MAX(0,$C$5-I83))))</f>
        <v/>
      </c>
      <c r="R83" s="15">
        <f>IF(OR(J83="",I83=""),"",J83-IF(L83&lt;&gt;"",L83,MAX(I83,$C$5)))</f>
        <v/>
      </c>
      <c r="S83" s="12" t="n"/>
      <c r="T83" s="12" t="n"/>
      <c r="U83" s="12" t="n"/>
    </row>
    <row r="84" ht="30" customHeight="1">
      <c r="A84" s="12" t="n"/>
      <c r="B84" s="12" t="n"/>
      <c r="C84" s="12" t="n"/>
      <c r="D84" s="12" t="n"/>
      <c r="E84" s="12" t="n"/>
      <c r="F84" s="12" t="n"/>
      <c r="G84" s="13" t="n"/>
      <c r="H84" s="12" t="n"/>
      <c r="I84" s="14">
        <f>IF(OR(G84="",H84=""),"",G84+H84)</f>
        <v/>
      </c>
      <c r="J84" s="13" t="n"/>
      <c r="K84" s="12" t="n"/>
      <c r="L84" s="13" t="n"/>
      <c r="M84" s="12" t="n"/>
      <c r="N84" s="12" t="n"/>
      <c r="O84" s="12" t="n"/>
      <c r="P84" s="15">
        <f>IF(B84="","",IF(G84="","Not submitted",IF(M84="A","Approved",IF(M84="B","Approved with comments",IF(M84="C","Resubmit",IF(M84="I","For information",IF(AND($C$5&lt;&gt;"",I84&lt;&gt;"",$C$5&gt;I84),IF(O84="Yes","Deemed approval?","Overdue"),"Under review")))))))</f>
        <v/>
      </c>
      <c r="Q84" s="15">
        <f>IF(I84="","",IF(L84&lt;&gt;"",MAX(0,L84-I84),IF($C$5="","",MAX(0,$C$5-I84))))</f>
        <v/>
      </c>
      <c r="R84" s="15">
        <f>IF(OR(J84="",I84=""),"",J84-IF(L84&lt;&gt;"",L84,MAX(I84,$C$5)))</f>
        <v/>
      </c>
      <c r="S84" s="12" t="n"/>
      <c r="T84" s="12" t="n"/>
      <c r="U84" s="12" t="n"/>
    </row>
    <row r="85" ht="30" customHeight="1">
      <c r="A85" s="12" t="n"/>
      <c r="B85" s="12" t="n"/>
      <c r="C85" s="12" t="n"/>
      <c r="D85" s="12" t="n"/>
      <c r="E85" s="12" t="n"/>
      <c r="F85" s="12" t="n"/>
      <c r="G85" s="13" t="n"/>
      <c r="H85" s="12" t="n"/>
      <c r="I85" s="14">
        <f>IF(OR(G85="",H85=""),"",G85+H85)</f>
        <v/>
      </c>
      <c r="J85" s="13" t="n"/>
      <c r="K85" s="12" t="n"/>
      <c r="L85" s="13" t="n"/>
      <c r="M85" s="12" t="n"/>
      <c r="N85" s="12" t="n"/>
      <c r="O85" s="12" t="n"/>
      <c r="P85" s="15">
        <f>IF(B85="","",IF(G85="","Not submitted",IF(M85="A","Approved",IF(M85="B","Approved with comments",IF(M85="C","Resubmit",IF(M85="I","For information",IF(AND($C$5&lt;&gt;"",I85&lt;&gt;"",$C$5&gt;I85),IF(O85="Yes","Deemed approval?","Overdue"),"Under review")))))))</f>
        <v/>
      </c>
      <c r="Q85" s="15">
        <f>IF(I85="","",IF(L85&lt;&gt;"",MAX(0,L85-I85),IF($C$5="","",MAX(0,$C$5-I85))))</f>
        <v/>
      </c>
      <c r="R85" s="15">
        <f>IF(OR(J85="",I85=""),"",J85-IF(L85&lt;&gt;"",L85,MAX(I85,$C$5)))</f>
        <v/>
      </c>
      <c r="S85" s="12" t="n"/>
      <c r="T85" s="12" t="n"/>
      <c r="U85" s="12" t="n"/>
    </row>
    <row r="86" ht="30" customHeight="1">
      <c r="A86" s="12" t="n"/>
      <c r="B86" s="12" t="n"/>
      <c r="C86" s="12" t="n"/>
      <c r="D86" s="12" t="n"/>
      <c r="E86" s="12" t="n"/>
      <c r="F86" s="12" t="n"/>
      <c r="G86" s="13" t="n"/>
      <c r="H86" s="12" t="n"/>
      <c r="I86" s="14">
        <f>IF(OR(G86="",H86=""),"",G86+H86)</f>
        <v/>
      </c>
      <c r="J86" s="13" t="n"/>
      <c r="K86" s="12" t="n"/>
      <c r="L86" s="13" t="n"/>
      <c r="M86" s="12" t="n"/>
      <c r="N86" s="12" t="n"/>
      <c r="O86" s="12" t="n"/>
      <c r="P86" s="15">
        <f>IF(B86="","",IF(G86="","Not submitted",IF(M86="A","Approved",IF(M86="B","Approved with comments",IF(M86="C","Resubmit",IF(M86="I","For information",IF(AND($C$5&lt;&gt;"",I86&lt;&gt;"",$C$5&gt;I86),IF(O86="Yes","Deemed approval?","Overdue"),"Under review")))))))</f>
        <v/>
      </c>
      <c r="Q86" s="15">
        <f>IF(I86="","",IF(L86&lt;&gt;"",MAX(0,L86-I86),IF($C$5="","",MAX(0,$C$5-I86))))</f>
        <v/>
      </c>
      <c r="R86" s="15">
        <f>IF(OR(J86="",I86=""),"",J86-IF(L86&lt;&gt;"",L86,MAX(I86,$C$5)))</f>
        <v/>
      </c>
      <c r="S86" s="12" t="n"/>
      <c r="T86" s="12" t="n"/>
      <c r="U86" s="12" t="n"/>
    </row>
    <row r="87" ht="30" customHeight="1">
      <c r="A87" s="12" t="n"/>
      <c r="B87" s="12" t="n"/>
      <c r="C87" s="12" t="n"/>
      <c r="D87" s="12" t="n"/>
      <c r="E87" s="12" t="n"/>
      <c r="F87" s="12" t="n"/>
      <c r="G87" s="13" t="n"/>
      <c r="H87" s="12" t="n"/>
      <c r="I87" s="14">
        <f>IF(OR(G87="",H87=""),"",G87+H87)</f>
        <v/>
      </c>
      <c r="J87" s="13" t="n"/>
      <c r="K87" s="12" t="n"/>
      <c r="L87" s="13" t="n"/>
      <c r="M87" s="12" t="n"/>
      <c r="N87" s="12" t="n"/>
      <c r="O87" s="12" t="n"/>
      <c r="P87" s="15">
        <f>IF(B87="","",IF(G87="","Not submitted",IF(M87="A","Approved",IF(M87="B","Approved with comments",IF(M87="C","Resubmit",IF(M87="I","For information",IF(AND($C$5&lt;&gt;"",I87&lt;&gt;"",$C$5&gt;I87),IF(O87="Yes","Deemed approval?","Overdue"),"Under review")))))))</f>
        <v/>
      </c>
      <c r="Q87" s="15">
        <f>IF(I87="","",IF(L87&lt;&gt;"",MAX(0,L87-I87),IF($C$5="","",MAX(0,$C$5-I87))))</f>
        <v/>
      </c>
      <c r="R87" s="15">
        <f>IF(OR(J87="",I87=""),"",J87-IF(L87&lt;&gt;"",L87,MAX(I87,$C$5)))</f>
        <v/>
      </c>
      <c r="S87" s="12" t="n"/>
      <c r="T87" s="12" t="n"/>
      <c r="U87" s="12" t="n"/>
    </row>
    <row r="88" ht="30" customHeight="1">
      <c r="A88" s="12" t="n"/>
      <c r="B88" s="12" t="n"/>
      <c r="C88" s="12" t="n"/>
      <c r="D88" s="12" t="n"/>
      <c r="E88" s="12" t="n"/>
      <c r="F88" s="12" t="n"/>
      <c r="G88" s="13" t="n"/>
      <c r="H88" s="12" t="n"/>
      <c r="I88" s="14">
        <f>IF(OR(G88="",H88=""),"",G88+H88)</f>
        <v/>
      </c>
      <c r="J88" s="13" t="n"/>
      <c r="K88" s="12" t="n"/>
      <c r="L88" s="13" t="n"/>
      <c r="M88" s="12" t="n"/>
      <c r="N88" s="12" t="n"/>
      <c r="O88" s="12" t="n"/>
      <c r="P88" s="15">
        <f>IF(B88="","",IF(G88="","Not submitted",IF(M88="A","Approved",IF(M88="B","Approved with comments",IF(M88="C","Resubmit",IF(M88="I","For information",IF(AND($C$5&lt;&gt;"",I88&lt;&gt;"",$C$5&gt;I88),IF(O88="Yes","Deemed approval?","Overdue"),"Under review")))))))</f>
        <v/>
      </c>
      <c r="Q88" s="15">
        <f>IF(I88="","",IF(L88&lt;&gt;"",MAX(0,L88-I88),IF($C$5="","",MAX(0,$C$5-I88))))</f>
        <v/>
      </c>
      <c r="R88" s="15">
        <f>IF(OR(J88="",I88=""),"",J88-IF(L88&lt;&gt;"",L88,MAX(I88,$C$5)))</f>
        <v/>
      </c>
      <c r="S88" s="12" t="n"/>
      <c r="T88" s="12" t="n"/>
      <c r="U88" s="12" t="n"/>
    </row>
    <row r="89" ht="30" customHeight="1">
      <c r="A89" s="12" t="n"/>
      <c r="B89" s="12" t="n"/>
      <c r="C89" s="12" t="n"/>
      <c r="D89" s="12" t="n"/>
      <c r="E89" s="12" t="n"/>
      <c r="F89" s="12" t="n"/>
      <c r="G89" s="13" t="n"/>
      <c r="H89" s="12" t="n"/>
      <c r="I89" s="14">
        <f>IF(OR(G89="",H89=""),"",G89+H89)</f>
        <v/>
      </c>
      <c r="J89" s="13" t="n"/>
      <c r="K89" s="12" t="n"/>
      <c r="L89" s="13" t="n"/>
      <c r="M89" s="12" t="n"/>
      <c r="N89" s="12" t="n"/>
      <c r="O89" s="12" t="n"/>
      <c r="P89" s="15">
        <f>IF(B89="","",IF(G89="","Not submitted",IF(M89="A","Approved",IF(M89="B","Approved with comments",IF(M89="C","Resubmit",IF(M89="I","For information",IF(AND($C$5&lt;&gt;"",I89&lt;&gt;"",$C$5&gt;I89),IF(O89="Yes","Deemed approval?","Overdue"),"Under review")))))))</f>
        <v/>
      </c>
      <c r="Q89" s="15">
        <f>IF(I89="","",IF(L89&lt;&gt;"",MAX(0,L89-I89),IF($C$5="","",MAX(0,$C$5-I89))))</f>
        <v/>
      </c>
      <c r="R89" s="15">
        <f>IF(OR(J89="",I89=""),"",J89-IF(L89&lt;&gt;"",L89,MAX(I89,$C$5)))</f>
        <v/>
      </c>
      <c r="S89" s="12" t="n"/>
      <c r="T89" s="12" t="n"/>
      <c r="U89" s="12" t="n"/>
    </row>
    <row r="90" ht="30" customHeight="1">
      <c r="A90" s="12" t="n"/>
      <c r="B90" s="12" t="n"/>
      <c r="C90" s="12" t="n"/>
      <c r="D90" s="12" t="n"/>
      <c r="E90" s="12" t="n"/>
      <c r="F90" s="12" t="n"/>
      <c r="G90" s="13" t="n"/>
      <c r="H90" s="12" t="n"/>
      <c r="I90" s="14">
        <f>IF(OR(G90="",H90=""),"",G90+H90)</f>
        <v/>
      </c>
      <c r="J90" s="13" t="n"/>
      <c r="K90" s="12" t="n"/>
      <c r="L90" s="13" t="n"/>
      <c r="M90" s="12" t="n"/>
      <c r="N90" s="12" t="n"/>
      <c r="O90" s="12" t="n"/>
      <c r="P90" s="15">
        <f>IF(B90="","",IF(G90="","Not submitted",IF(M90="A","Approved",IF(M90="B","Approved with comments",IF(M90="C","Resubmit",IF(M90="I","For information",IF(AND($C$5&lt;&gt;"",I90&lt;&gt;"",$C$5&gt;I90),IF(O90="Yes","Deemed approval?","Overdue"),"Under review")))))))</f>
        <v/>
      </c>
      <c r="Q90" s="15">
        <f>IF(I90="","",IF(L90&lt;&gt;"",MAX(0,L90-I90),IF($C$5="","",MAX(0,$C$5-I90))))</f>
        <v/>
      </c>
      <c r="R90" s="15">
        <f>IF(OR(J90="",I90=""),"",J90-IF(L90&lt;&gt;"",L90,MAX(I90,$C$5)))</f>
        <v/>
      </c>
      <c r="S90" s="12" t="n"/>
      <c r="T90" s="12" t="n"/>
      <c r="U90" s="12" t="n"/>
    </row>
    <row r="91" ht="30" customHeight="1">
      <c r="A91" s="12" t="n"/>
      <c r="B91" s="12" t="n"/>
      <c r="C91" s="12" t="n"/>
      <c r="D91" s="12" t="n"/>
      <c r="E91" s="12" t="n"/>
      <c r="F91" s="12" t="n"/>
      <c r="G91" s="13" t="n"/>
      <c r="H91" s="12" t="n"/>
      <c r="I91" s="14">
        <f>IF(OR(G91="",H91=""),"",G91+H91)</f>
        <v/>
      </c>
      <c r="J91" s="13" t="n"/>
      <c r="K91" s="12" t="n"/>
      <c r="L91" s="13" t="n"/>
      <c r="M91" s="12" t="n"/>
      <c r="N91" s="12" t="n"/>
      <c r="O91" s="12" t="n"/>
      <c r="P91" s="15">
        <f>IF(B91="","",IF(G91="","Not submitted",IF(M91="A","Approved",IF(M91="B","Approved with comments",IF(M91="C","Resubmit",IF(M91="I","For information",IF(AND($C$5&lt;&gt;"",I91&lt;&gt;"",$C$5&gt;I91),IF(O91="Yes","Deemed approval?","Overdue"),"Under review")))))))</f>
        <v/>
      </c>
      <c r="Q91" s="15">
        <f>IF(I91="","",IF(L91&lt;&gt;"",MAX(0,L91-I91),IF($C$5="","",MAX(0,$C$5-I91))))</f>
        <v/>
      </c>
      <c r="R91" s="15">
        <f>IF(OR(J91="",I91=""),"",J91-IF(L91&lt;&gt;"",L91,MAX(I91,$C$5)))</f>
        <v/>
      </c>
      <c r="S91" s="12" t="n"/>
      <c r="T91" s="12" t="n"/>
      <c r="U91" s="12" t="n"/>
    </row>
    <row r="92" ht="30" customHeight="1">
      <c r="A92" s="12" t="n"/>
      <c r="B92" s="12" t="n"/>
      <c r="C92" s="12" t="n"/>
      <c r="D92" s="12" t="n"/>
      <c r="E92" s="12" t="n"/>
      <c r="F92" s="12" t="n"/>
      <c r="G92" s="13" t="n"/>
      <c r="H92" s="12" t="n"/>
      <c r="I92" s="14">
        <f>IF(OR(G92="",H92=""),"",G92+H92)</f>
        <v/>
      </c>
      <c r="J92" s="13" t="n"/>
      <c r="K92" s="12" t="n"/>
      <c r="L92" s="13" t="n"/>
      <c r="M92" s="12" t="n"/>
      <c r="N92" s="12" t="n"/>
      <c r="O92" s="12" t="n"/>
      <c r="P92" s="15">
        <f>IF(B92="","",IF(G92="","Not submitted",IF(M92="A","Approved",IF(M92="B","Approved with comments",IF(M92="C","Resubmit",IF(M92="I","For information",IF(AND($C$5&lt;&gt;"",I92&lt;&gt;"",$C$5&gt;I92),IF(O92="Yes","Deemed approval?","Overdue"),"Under review")))))))</f>
        <v/>
      </c>
      <c r="Q92" s="15">
        <f>IF(I92="","",IF(L92&lt;&gt;"",MAX(0,L92-I92),IF($C$5="","",MAX(0,$C$5-I92))))</f>
        <v/>
      </c>
      <c r="R92" s="15">
        <f>IF(OR(J92="",I92=""),"",J92-IF(L92&lt;&gt;"",L92,MAX(I92,$C$5)))</f>
        <v/>
      </c>
      <c r="S92" s="12" t="n"/>
      <c r="T92" s="12" t="n"/>
      <c r="U92" s="12" t="n"/>
    </row>
  </sheetData>
  <mergeCells count="2">
    <mergeCell ref="A3:U3"/>
    <mergeCell ref="A2:U2"/>
  </mergeCells>
  <conditionalFormatting sqref="O5:O7">
    <cfRule type="expression" priority="1" dxfId="0">
      <formula>O5&gt;0</formula>
    </cfRule>
  </conditionalFormatting>
  <conditionalFormatting sqref="O8">
    <cfRule type="expression" priority="2" dxfId="1">
      <formula>O8&gt;0</formula>
    </cfRule>
  </conditionalFormatting>
  <conditionalFormatting sqref="L9">
    <cfRule type="expression" priority="3" dxfId="1">
      <formula>L9&gt;0</formula>
    </cfRule>
  </conditionalFormatting>
  <conditionalFormatting sqref="P13:P92">
    <cfRule type="expression" priority="4" dxfId="2">
      <formula>P13="Overdue"</formula>
    </cfRule>
    <cfRule type="expression" priority="5" dxfId="2">
      <formula>P13="Deemed approval?"</formula>
    </cfRule>
    <cfRule type="expression" priority="6" dxfId="1">
      <formula>P13="Resubmit"</formula>
    </cfRule>
    <cfRule type="expression" priority="7" dxfId="3">
      <formula>P13="Approved"</formula>
    </cfRule>
    <cfRule type="expression" priority="8" dxfId="3">
      <formula>P13="Approved with comments"</formula>
    </cfRule>
  </conditionalFormatting>
  <conditionalFormatting sqref="R13:R92">
    <cfRule type="expression" priority="9" dxfId="2">
      <formula>AND(ISNUMBER(R13),R13&lt;0)</formula>
    </cfRule>
  </conditionalFormatting>
  <conditionalFormatting sqref="Q13:Q92">
    <cfRule type="expression" priority="10" dxfId="1">
      <formula>AND(ISNUMBER(Q13),Q13&gt;0)</formula>
    </cfRule>
  </conditionalFormatting>
  <conditionalFormatting sqref="S13:S92">
    <cfRule type="expression" priority="11" dxfId="1">
      <formula>S13="Yes"</formula>
    </cfRule>
  </conditionalFormatting>
  <dataValidations count="6">
    <dataValidation sqref="E13:E92" showDropDown="0" showInputMessage="0" showErrorMessage="0" allowBlank="1" type="list">
      <formula1>"Owner,Class,Flag/RO,Owner+Class,Owner+Flag/RO,Owner+Class+Flag/RO"</formula1>
    </dataValidation>
    <dataValidation sqref="M13:M92" showDropDown="0" showInputMessage="0" showErrorMessage="0" allowBlank="1" type="list">
      <formula1>"A,B,C,I"</formula1>
    </dataValidation>
    <dataValidation sqref="N13:N92" showDropDown="0" showInputMessage="0" showErrorMessage="0" allowBlank="1" type="list">
      <formula1>"Pending,Approved,Approved with comments,Rejected,n/a"</formula1>
    </dataValidation>
    <dataValidation sqref="O13:O92" showDropDown="0" showInputMessage="0" showErrorMessage="0" allowBlank="1" type="list">
      <formula1>"Yes,No"</formula1>
    </dataValidation>
    <dataValidation sqref="S13:S92" showDropDown="0" showInputMessage="0" showErrorMessage="0" allowBlank="1" type="list">
      <formula1>"Yes,No"</formula1>
    </dataValidation>
    <dataValidation sqref="T13:T92" showDropDown="0" showInputMessage="0" showErrorMessage="0" allowBlank="1" type="list">
      <formula1>"Yes,No"</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Q74"/>
  <sheetViews>
    <sheetView workbookViewId="0">
      <pane xSplit="4" ySplit="14" topLeftCell="E15" activePane="bottomRight" state="frozen"/>
      <selection pane="topRight"/>
      <selection pane="bottomLeft"/>
      <selection pane="bottomRight" activeCell="A1" sqref="A1"/>
    </sheetView>
  </sheetViews>
  <sheetFormatPr baseColWidth="8" defaultRowHeight="15"/>
  <cols>
    <col width="5" customWidth="1" min="1" max="1"/>
    <col width="7" customWidth="1" min="2" max="2"/>
    <col width="8" customWidth="1" min="3" max="3"/>
    <col width="50" customWidth="1" min="4" max="4"/>
    <col width="15" customWidth="1" min="5" max="5"/>
    <col width="11" customWidth="1" min="6" max="6"/>
    <col width="11" customWidth="1" min="7" max="7"/>
    <col width="12" customWidth="1" min="8" max="8"/>
    <col width="11" customWidth="1" min="9" max="9"/>
    <col width="17" customWidth="1" min="10" max="10"/>
    <col width="8" customWidth="1" min="11" max="11"/>
    <col width="11" customWidth="1" min="12" max="12"/>
    <col width="11" customWidth="1" min="13" max="13"/>
    <col width="11" customWidth="1" min="14" max="14"/>
    <col width="11" customWidth="1" min="15" max="15"/>
    <col width="10" customWidth="1" min="16" max="16"/>
    <col width="36" customWidth="1" min="17" max="17"/>
  </cols>
  <sheetData>
    <row r="1" ht="30" customHeight="1">
      <c r="Q1" s="1" t="inlineStr">
        <is>
          <t>TPL-SPM-T7  |  project2-me.com</t>
        </is>
      </c>
    </row>
    <row r="2" ht="26" customHeight="1">
      <c r="A2" s="2" t="inlineStr">
        <is>
          <t>Weight and Gross Tonnage Tracker</t>
        </is>
      </c>
      <c r="B2" s="6" t="n"/>
      <c r="C2" s="6" t="n"/>
      <c r="D2" s="6" t="n"/>
      <c r="E2" s="6" t="n"/>
      <c r="F2" s="6" t="n"/>
      <c r="G2" s="6" t="n"/>
      <c r="H2" s="6" t="n"/>
      <c r="I2" s="6" t="n"/>
      <c r="J2" s="6" t="n"/>
      <c r="K2" s="6" t="n"/>
      <c r="L2" s="6" t="n"/>
      <c r="M2" s="6" t="n"/>
      <c r="N2" s="6" t="n"/>
      <c r="O2" s="6" t="n"/>
      <c r="P2" s="6" t="n"/>
      <c r="Q2" s="6" t="n"/>
    </row>
    <row r="3" ht="30" customHeight="1">
      <c r="A3" s="3" t="inlineStr">
        <is>
          <t>White cells are inputs, grey cells are formulas. GT effects come from your naval architect.</t>
        </is>
      </c>
    </row>
    <row r="5" ht="56" customHeight="1">
      <c r="C5" s="7" t="inlineStr">
        <is>
          <t>GT estimate at signature</t>
        </is>
      </c>
      <c r="D5" s="16" t="n"/>
      <c r="F5" s="7" t="inlineStr">
        <is>
          <t>Weight at signature (index)</t>
        </is>
      </c>
      <c r="G5" s="16" t="n">
        <v>100</v>
      </c>
      <c r="I5" s="7" t="inlineStr">
        <is>
          <t>Current GT estimate</t>
        </is>
      </c>
      <c r="J5" s="17">
        <f>$D$5+SUMIF($K$15:$K$74,"Yes",$G$15:$G$74)</f>
        <v/>
      </c>
      <c r="L5" s="7" t="inlineStr">
        <is>
          <t>Current weight (index)</t>
        </is>
      </c>
      <c r="M5" s="17">
        <f>$G$5+SUMIF($K$15:$K$74,"Yes",$I$15:$I$74)</f>
        <v/>
      </c>
    </row>
    <row r="6" ht="56" customHeight="1">
      <c r="C6" s="7" t="inlineStr">
        <is>
          <t>GT target</t>
        </is>
      </c>
      <c r="D6" s="16" t="n"/>
      <c r="F6" s="7" t="inlineStr">
        <is>
          <t>Weight budget (index)</t>
        </is>
      </c>
      <c r="G6" s="16" t="n"/>
      <c r="I6" s="7" t="inlineStr">
        <is>
          <t>GT margin to target</t>
        </is>
      </c>
      <c r="J6" s="17">
        <f>$D$6-J5</f>
        <v/>
      </c>
      <c r="L6" s="7" t="inlineStr">
        <is>
          <t>Weight margin left</t>
        </is>
      </c>
      <c r="M6" s="17">
        <f>$G$6-M5</f>
        <v/>
      </c>
    </row>
    <row r="7" ht="56" customHeight="1">
      <c r="C7" s="7" t="inlineStr">
        <is>
          <t>GT limit (must stay below)</t>
        </is>
      </c>
      <c r="D7" s="16" t="n"/>
      <c r="F7" s="7" t="inlineStr">
        <is>
          <t>Weight warning margin</t>
        </is>
      </c>
      <c r="G7" s="16" t="n"/>
      <c r="I7" s="7" t="inlineStr">
        <is>
          <t>Headroom to GT limit</t>
        </is>
      </c>
      <c r="J7" s="17">
        <f>$D$7-J5</f>
        <v/>
      </c>
      <c r="L7" s="7" t="inlineStr">
        <is>
          <t>Weight check</t>
        </is>
      </c>
      <c r="M7" s="18">
        <f>IF(M6&lt;0,"CHECK: over budget",IF(M6&lt;$G$7,"WARNING: margin below "&amp;TEXT($G$7,"0.0"),"OK"))</f>
        <v/>
      </c>
    </row>
    <row r="8" ht="56" customHeight="1">
      <c r="C8" s="7" t="inlineStr">
        <is>
          <t>GT warning margin</t>
        </is>
      </c>
      <c r="D8" s="16" t="n"/>
      <c r="F8" s="7" t="inlineStr">
        <is>
          <t>Design freeze (month)</t>
        </is>
      </c>
      <c r="G8" s="19" t="n"/>
      <c r="I8" s="7" t="inlineStr">
        <is>
          <t>GT check</t>
        </is>
      </c>
      <c r="J8" s="18">
        <f>IF(J6&lt;0,"CHECK: above target",IF(J6&lt;$D$8,"WARNING: &lt;"&amp;TEXT($D$8,"0.0")&amp;" GT","OK"))</f>
        <v/>
      </c>
      <c r="L8" s="7" t="inlineStr">
        <is>
          <t>Weight margin if pending accepted</t>
        </is>
      </c>
      <c r="M8" s="17">
        <f>M6-SUMIF($J$15:$J$74,"Pending",$I$15:$I$74)</f>
        <v/>
      </c>
    </row>
    <row r="9" ht="56" customHeight="1">
      <c r="F9" s="7" t="inlineStr">
        <is>
          <t>As at (month)</t>
        </is>
      </c>
      <c r="G9" s="19" t="n"/>
      <c r="I9" s="7" t="inlineStr">
        <is>
          <t>GT margin if pending accepted</t>
        </is>
      </c>
      <c r="J9" s="17">
        <f>J6-SUMIF($J$15:$J$74,"Pending",$G$15:$G$74)</f>
        <v/>
      </c>
      <c r="L9" s="7" t="inlineStr">
        <is>
          <t>Changes after freeze (count)</t>
        </is>
      </c>
      <c r="M9" s="20">
        <f>COUNTIF($P$15:$P$74,"Yes")</f>
        <v/>
      </c>
    </row>
    <row r="11">
      <c r="B11" s="10" t="inlineStr">
        <is>
          <t>GT effect: the naval architect's figure. The rule-of-thumb column only shows scale near 490 to 500 GT (ITC 1969 formula); it does not replace a tonnage calculation or the official measurement.</t>
        </is>
      </c>
    </row>
    <row r="12">
      <c r="B12" s="10" t="inlineStr">
        <is>
          <t>Only rows whose Decision starts with 'Accepted' count in the running totals. Pending items are shown in the 'if pending accepted' cells.</t>
        </is>
      </c>
    </row>
    <row r="14" ht="58" customHeight="1">
      <c r="A14" s="11" t="inlineStr">
        <is>
          <t>No</t>
        </is>
      </c>
      <c r="B14" s="11" t="inlineStr">
        <is>
          <t>Month</t>
        </is>
      </c>
      <c r="C14" s="11" t="inlineStr">
        <is>
          <t>Ref</t>
        </is>
      </c>
      <c r="D14" s="11" t="inlineStr">
        <is>
          <t>Change or estimate update</t>
        </is>
      </c>
      <c r="E14" s="11" t="inlineStr">
        <is>
          <t>Raised by</t>
        </is>
      </c>
      <c r="F14" s="11" t="inlineStr">
        <is>
          <t>Added enclosed volume (m3)</t>
        </is>
      </c>
      <c r="G14" s="11" t="inlineStr">
        <is>
          <t>GT effect (naval architect)</t>
        </is>
      </c>
      <c r="H14" s="11" t="inlineStr">
        <is>
          <t>Rule-of-thumb GT (volume x 0.274)</t>
        </is>
      </c>
      <c r="I14" s="11" t="inlineStr">
        <is>
          <t>Weight effect (index points)</t>
        </is>
      </c>
      <c r="J14" s="11" t="inlineStr">
        <is>
          <t>Decision</t>
        </is>
      </c>
      <c r="K14" s="11" t="inlineStr">
        <is>
          <t>Counts?</t>
        </is>
      </c>
      <c r="L14" s="11" t="inlineStr">
        <is>
          <t>Running GT estimate</t>
        </is>
      </c>
      <c r="M14" s="11" t="inlineStr">
        <is>
          <t>GT margin to target</t>
        </is>
      </c>
      <c r="N14" s="11" t="inlineStr">
        <is>
          <t>Running weight (index)</t>
        </is>
      </c>
      <c r="O14" s="11" t="inlineStr">
        <is>
          <t>Weight margin left</t>
        </is>
      </c>
      <c r="P14" s="11" t="inlineStr">
        <is>
          <t>After design freeze?</t>
        </is>
      </c>
      <c r="Q14" s="11" t="inlineStr">
        <is>
          <t>Notes</t>
        </is>
      </c>
    </row>
    <row r="15" ht="30" customHeight="1">
      <c r="A15" s="12" t="n"/>
      <c r="B15" s="12" t="n"/>
      <c r="C15" s="12" t="n"/>
      <c r="D15" s="12" t="n"/>
      <c r="E15" s="12" t="n"/>
      <c r="F15" s="21" t="n"/>
      <c r="G15" s="21" t="n"/>
      <c r="H15" s="22">
        <f>IF(F15="","",ROUND(F15*0.274,1))</f>
        <v/>
      </c>
      <c r="I15" s="21" t="n"/>
      <c r="J15" s="12" t="n"/>
      <c r="K15" s="15">
        <f>IF(J15="","",IF(LEFT(J15,8)="Accepted","Yes","No"))</f>
        <v/>
      </c>
      <c r="L15" s="22">
        <f>IF(C15="","",$D$5+SUMIF($K$15:K15,"Yes",$G$15:G15))</f>
        <v/>
      </c>
      <c r="M15" s="22">
        <f>IF(C15="","",$D$6-L15)</f>
        <v/>
      </c>
      <c r="N15" s="22">
        <f>IF(C15="","",$G$5+SUMIF($K$15:K15,"Yes",$I$15:I15))</f>
        <v/>
      </c>
      <c r="O15" s="22">
        <f>IF(C15="","",$G$6-N15)</f>
        <v/>
      </c>
      <c r="P15" s="15">
        <f>IF(OR(B15="",$G$8=""),"",IF(B15&gt;$G$8,"Yes","No"))</f>
        <v/>
      </c>
      <c r="Q15" s="12" t="n"/>
    </row>
    <row r="16" ht="30" customHeight="1">
      <c r="A16" s="12" t="n"/>
      <c r="B16" s="12" t="n"/>
      <c r="C16" s="12" t="n"/>
      <c r="D16" s="12" t="n"/>
      <c r="E16" s="12" t="n"/>
      <c r="F16" s="21" t="n"/>
      <c r="G16" s="21" t="n"/>
      <c r="H16" s="22">
        <f>IF(F16="","",ROUND(F16*0.274,1))</f>
        <v/>
      </c>
      <c r="I16" s="21" t="n"/>
      <c r="J16" s="12" t="n"/>
      <c r="K16" s="15">
        <f>IF(J16="","",IF(LEFT(J16,8)="Accepted","Yes","No"))</f>
        <v/>
      </c>
      <c r="L16" s="22">
        <f>IF(C16="","",$D$5+SUMIF($K$15:K16,"Yes",$G$15:G16))</f>
        <v/>
      </c>
      <c r="M16" s="22">
        <f>IF(C16="","",$D$6-L16)</f>
        <v/>
      </c>
      <c r="N16" s="22">
        <f>IF(C16="","",$G$5+SUMIF($K$15:K16,"Yes",$I$15:I16))</f>
        <v/>
      </c>
      <c r="O16" s="22">
        <f>IF(C16="","",$G$6-N16)</f>
        <v/>
      </c>
      <c r="P16" s="15">
        <f>IF(OR(B16="",$G$8=""),"",IF(B16&gt;$G$8,"Yes","No"))</f>
        <v/>
      </c>
      <c r="Q16" s="12" t="n"/>
    </row>
    <row r="17" ht="30" customHeight="1">
      <c r="A17" s="12" t="n"/>
      <c r="B17" s="12" t="n"/>
      <c r="C17" s="12" t="n"/>
      <c r="D17" s="12" t="n"/>
      <c r="E17" s="12" t="n"/>
      <c r="F17" s="21" t="n"/>
      <c r="G17" s="21" t="n"/>
      <c r="H17" s="22">
        <f>IF(F17="","",ROUND(F17*0.274,1))</f>
        <v/>
      </c>
      <c r="I17" s="21" t="n"/>
      <c r="J17" s="12" t="n"/>
      <c r="K17" s="15">
        <f>IF(J17="","",IF(LEFT(J17,8)="Accepted","Yes","No"))</f>
        <v/>
      </c>
      <c r="L17" s="22">
        <f>IF(C17="","",$D$5+SUMIF($K$15:K17,"Yes",$G$15:G17))</f>
        <v/>
      </c>
      <c r="M17" s="22">
        <f>IF(C17="","",$D$6-L17)</f>
        <v/>
      </c>
      <c r="N17" s="22">
        <f>IF(C17="","",$G$5+SUMIF($K$15:K17,"Yes",$I$15:I17))</f>
        <v/>
      </c>
      <c r="O17" s="22">
        <f>IF(C17="","",$G$6-N17)</f>
        <v/>
      </c>
      <c r="P17" s="15">
        <f>IF(OR(B17="",$G$8=""),"",IF(B17&gt;$G$8,"Yes","No"))</f>
        <v/>
      </c>
      <c r="Q17" s="12" t="n"/>
    </row>
    <row r="18" ht="30" customHeight="1">
      <c r="A18" s="12" t="n"/>
      <c r="B18" s="12" t="n"/>
      <c r="C18" s="12" t="n"/>
      <c r="D18" s="12" t="n"/>
      <c r="E18" s="12" t="n"/>
      <c r="F18" s="21" t="n"/>
      <c r="G18" s="21" t="n"/>
      <c r="H18" s="22">
        <f>IF(F18="","",ROUND(F18*0.274,1))</f>
        <v/>
      </c>
      <c r="I18" s="21" t="n"/>
      <c r="J18" s="12" t="n"/>
      <c r="K18" s="15">
        <f>IF(J18="","",IF(LEFT(J18,8)="Accepted","Yes","No"))</f>
        <v/>
      </c>
      <c r="L18" s="22">
        <f>IF(C18="","",$D$5+SUMIF($K$15:K18,"Yes",$G$15:G18))</f>
        <v/>
      </c>
      <c r="M18" s="22">
        <f>IF(C18="","",$D$6-L18)</f>
        <v/>
      </c>
      <c r="N18" s="22">
        <f>IF(C18="","",$G$5+SUMIF($K$15:K18,"Yes",$I$15:I18))</f>
        <v/>
      </c>
      <c r="O18" s="22">
        <f>IF(C18="","",$G$6-N18)</f>
        <v/>
      </c>
      <c r="P18" s="15">
        <f>IF(OR(B18="",$G$8=""),"",IF(B18&gt;$G$8,"Yes","No"))</f>
        <v/>
      </c>
      <c r="Q18" s="12" t="n"/>
    </row>
    <row r="19" ht="30" customHeight="1">
      <c r="A19" s="12" t="n"/>
      <c r="B19" s="12" t="n"/>
      <c r="C19" s="12" t="n"/>
      <c r="D19" s="12" t="n"/>
      <c r="E19" s="12" t="n"/>
      <c r="F19" s="21" t="n"/>
      <c r="G19" s="21" t="n"/>
      <c r="H19" s="22">
        <f>IF(F19="","",ROUND(F19*0.274,1))</f>
        <v/>
      </c>
      <c r="I19" s="21" t="n"/>
      <c r="J19" s="12" t="n"/>
      <c r="K19" s="15">
        <f>IF(J19="","",IF(LEFT(J19,8)="Accepted","Yes","No"))</f>
        <v/>
      </c>
      <c r="L19" s="22">
        <f>IF(C19="","",$D$5+SUMIF($K$15:K19,"Yes",$G$15:G19))</f>
        <v/>
      </c>
      <c r="M19" s="22">
        <f>IF(C19="","",$D$6-L19)</f>
        <v/>
      </c>
      <c r="N19" s="22">
        <f>IF(C19="","",$G$5+SUMIF($K$15:K19,"Yes",$I$15:I19))</f>
        <v/>
      </c>
      <c r="O19" s="22">
        <f>IF(C19="","",$G$6-N19)</f>
        <v/>
      </c>
      <c r="P19" s="15">
        <f>IF(OR(B19="",$G$8=""),"",IF(B19&gt;$G$8,"Yes","No"))</f>
        <v/>
      </c>
      <c r="Q19" s="12" t="n"/>
    </row>
    <row r="20" ht="30" customHeight="1">
      <c r="A20" s="12" t="n"/>
      <c r="B20" s="12" t="n"/>
      <c r="C20" s="12" t="n"/>
      <c r="D20" s="12" t="n"/>
      <c r="E20" s="12" t="n"/>
      <c r="F20" s="21" t="n"/>
      <c r="G20" s="21" t="n"/>
      <c r="H20" s="22">
        <f>IF(F20="","",ROUND(F20*0.274,1))</f>
        <v/>
      </c>
      <c r="I20" s="21" t="n"/>
      <c r="J20" s="12" t="n"/>
      <c r="K20" s="15">
        <f>IF(J20="","",IF(LEFT(J20,8)="Accepted","Yes","No"))</f>
        <v/>
      </c>
      <c r="L20" s="22">
        <f>IF(C20="","",$D$5+SUMIF($K$15:K20,"Yes",$G$15:G20))</f>
        <v/>
      </c>
      <c r="M20" s="22">
        <f>IF(C20="","",$D$6-L20)</f>
        <v/>
      </c>
      <c r="N20" s="22">
        <f>IF(C20="","",$G$5+SUMIF($K$15:K20,"Yes",$I$15:I20))</f>
        <v/>
      </c>
      <c r="O20" s="22">
        <f>IF(C20="","",$G$6-N20)</f>
        <v/>
      </c>
      <c r="P20" s="15">
        <f>IF(OR(B20="",$G$8=""),"",IF(B20&gt;$G$8,"Yes","No"))</f>
        <v/>
      </c>
      <c r="Q20" s="12" t="n"/>
    </row>
    <row r="21" ht="30" customHeight="1">
      <c r="A21" s="12" t="n"/>
      <c r="B21" s="12" t="n"/>
      <c r="C21" s="12" t="n"/>
      <c r="D21" s="12" t="n"/>
      <c r="E21" s="12" t="n"/>
      <c r="F21" s="21" t="n"/>
      <c r="G21" s="21" t="n"/>
      <c r="H21" s="22">
        <f>IF(F21="","",ROUND(F21*0.274,1))</f>
        <v/>
      </c>
      <c r="I21" s="21" t="n"/>
      <c r="J21" s="12" t="n"/>
      <c r="K21" s="15">
        <f>IF(J21="","",IF(LEFT(J21,8)="Accepted","Yes","No"))</f>
        <v/>
      </c>
      <c r="L21" s="22">
        <f>IF(C21="","",$D$5+SUMIF($K$15:K21,"Yes",$G$15:G21))</f>
        <v/>
      </c>
      <c r="M21" s="22">
        <f>IF(C21="","",$D$6-L21)</f>
        <v/>
      </c>
      <c r="N21" s="22">
        <f>IF(C21="","",$G$5+SUMIF($K$15:K21,"Yes",$I$15:I21))</f>
        <v/>
      </c>
      <c r="O21" s="22">
        <f>IF(C21="","",$G$6-N21)</f>
        <v/>
      </c>
      <c r="P21" s="15">
        <f>IF(OR(B21="",$G$8=""),"",IF(B21&gt;$G$8,"Yes","No"))</f>
        <v/>
      </c>
      <c r="Q21" s="12" t="n"/>
    </row>
    <row r="22" ht="30" customHeight="1">
      <c r="A22" s="12" t="n"/>
      <c r="B22" s="12" t="n"/>
      <c r="C22" s="12" t="n"/>
      <c r="D22" s="12" t="n"/>
      <c r="E22" s="12" t="n"/>
      <c r="F22" s="21" t="n"/>
      <c r="G22" s="21" t="n"/>
      <c r="H22" s="22">
        <f>IF(F22="","",ROUND(F22*0.274,1))</f>
        <v/>
      </c>
      <c r="I22" s="21" t="n"/>
      <c r="J22" s="12" t="n"/>
      <c r="K22" s="15">
        <f>IF(J22="","",IF(LEFT(J22,8)="Accepted","Yes","No"))</f>
        <v/>
      </c>
      <c r="L22" s="22">
        <f>IF(C22="","",$D$5+SUMIF($K$15:K22,"Yes",$G$15:G22))</f>
        <v/>
      </c>
      <c r="M22" s="22">
        <f>IF(C22="","",$D$6-L22)</f>
        <v/>
      </c>
      <c r="N22" s="22">
        <f>IF(C22="","",$G$5+SUMIF($K$15:K22,"Yes",$I$15:I22))</f>
        <v/>
      </c>
      <c r="O22" s="22">
        <f>IF(C22="","",$G$6-N22)</f>
        <v/>
      </c>
      <c r="P22" s="15">
        <f>IF(OR(B22="",$G$8=""),"",IF(B22&gt;$G$8,"Yes","No"))</f>
        <v/>
      </c>
      <c r="Q22" s="12" t="n"/>
    </row>
    <row r="23" ht="30" customHeight="1">
      <c r="A23" s="12" t="n"/>
      <c r="B23" s="12" t="n"/>
      <c r="C23" s="12" t="n"/>
      <c r="D23" s="12" t="n"/>
      <c r="E23" s="12" t="n"/>
      <c r="F23" s="21" t="n"/>
      <c r="G23" s="21" t="n"/>
      <c r="H23" s="22">
        <f>IF(F23="","",ROUND(F23*0.274,1))</f>
        <v/>
      </c>
      <c r="I23" s="21" t="n"/>
      <c r="J23" s="12" t="n"/>
      <c r="K23" s="15">
        <f>IF(J23="","",IF(LEFT(J23,8)="Accepted","Yes","No"))</f>
        <v/>
      </c>
      <c r="L23" s="22">
        <f>IF(C23="","",$D$5+SUMIF($K$15:K23,"Yes",$G$15:G23))</f>
        <v/>
      </c>
      <c r="M23" s="22">
        <f>IF(C23="","",$D$6-L23)</f>
        <v/>
      </c>
      <c r="N23" s="22">
        <f>IF(C23="","",$G$5+SUMIF($K$15:K23,"Yes",$I$15:I23))</f>
        <v/>
      </c>
      <c r="O23" s="22">
        <f>IF(C23="","",$G$6-N23)</f>
        <v/>
      </c>
      <c r="P23" s="15">
        <f>IF(OR(B23="",$G$8=""),"",IF(B23&gt;$G$8,"Yes","No"))</f>
        <v/>
      </c>
      <c r="Q23" s="12" t="n"/>
    </row>
    <row r="24" ht="30" customHeight="1">
      <c r="A24" s="12" t="n"/>
      <c r="B24" s="12" t="n"/>
      <c r="C24" s="12" t="n"/>
      <c r="D24" s="12" t="n"/>
      <c r="E24" s="12" t="n"/>
      <c r="F24" s="21" t="n"/>
      <c r="G24" s="21" t="n"/>
      <c r="H24" s="22">
        <f>IF(F24="","",ROUND(F24*0.274,1))</f>
        <v/>
      </c>
      <c r="I24" s="21" t="n"/>
      <c r="J24" s="12" t="n"/>
      <c r="K24" s="15">
        <f>IF(J24="","",IF(LEFT(J24,8)="Accepted","Yes","No"))</f>
        <v/>
      </c>
      <c r="L24" s="22">
        <f>IF(C24="","",$D$5+SUMIF($K$15:K24,"Yes",$G$15:G24))</f>
        <v/>
      </c>
      <c r="M24" s="22">
        <f>IF(C24="","",$D$6-L24)</f>
        <v/>
      </c>
      <c r="N24" s="22">
        <f>IF(C24="","",$G$5+SUMIF($K$15:K24,"Yes",$I$15:I24))</f>
        <v/>
      </c>
      <c r="O24" s="22">
        <f>IF(C24="","",$G$6-N24)</f>
        <v/>
      </c>
      <c r="P24" s="15">
        <f>IF(OR(B24="",$G$8=""),"",IF(B24&gt;$G$8,"Yes","No"))</f>
        <v/>
      </c>
      <c r="Q24" s="12" t="n"/>
    </row>
    <row r="25" ht="30" customHeight="1">
      <c r="A25" s="12" t="n"/>
      <c r="B25" s="12" t="n"/>
      <c r="C25" s="12" t="n"/>
      <c r="D25" s="12" t="n"/>
      <c r="E25" s="12" t="n"/>
      <c r="F25" s="21" t="n"/>
      <c r="G25" s="21" t="n"/>
      <c r="H25" s="22">
        <f>IF(F25="","",ROUND(F25*0.274,1))</f>
        <v/>
      </c>
      <c r="I25" s="21" t="n"/>
      <c r="J25" s="12" t="n"/>
      <c r="K25" s="15">
        <f>IF(J25="","",IF(LEFT(J25,8)="Accepted","Yes","No"))</f>
        <v/>
      </c>
      <c r="L25" s="22">
        <f>IF(C25="","",$D$5+SUMIF($K$15:K25,"Yes",$G$15:G25))</f>
        <v/>
      </c>
      <c r="M25" s="22">
        <f>IF(C25="","",$D$6-L25)</f>
        <v/>
      </c>
      <c r="N25" s="22">
        <f>IF(C25="","",$G$5+SUMIF($K$15:K25,"Yes",$I$15:I25))</f>
        <v/>
      </c>
      <c r="O25" s="22">
        <f>IF(C25="","",$G$6-N25)</f>
        <v/>
      </c>
      <c r="P25" s="15">
        <f>IF(OR(B25="",$G$8=""),"",IF(B25&gt;$G$8,"Yes","No"))</f>
        <v/>
      </c>
      <c r="Q25" s="12" t="n"/>
    </row>
    <row r="26" ht="30" customHeight="1">
      <c r="A26" s="12" t="n"/>
      <c r="B26" s="12" t="n"/>
      <c r="C26" s="12" t="n"/>
      <c r="D26" s="12" t="n"/>
      <c r="E26" s="12" t="n"/>
      <c r="F26" s="21" t="n"/>
      <c r="G26" s="21" t="n"/>
      <c r="H26" s="22">
        <f>IF(F26="","",ROUND(F26*0.274,1))</f>
        <v/>
      </c>
      <c r="I26" s="21" t="n"/>
      <c r="J26" s="12" t="n"/>
      <c r="K26" s="15">
        <f>IF(J26="","",IF(LEFT(J26,8)="Accepted","Yes","No"))</f>
        <v/>
      </c>
      <c r="L26" s="22">
        <f>IF(C26="","",$D$5+SUMIF($K$15:K26,"Yes",$G$15:G26))</f>
        <v/>
      </c>
      <c r="M26" s="22">
        <f>IF(C26="","",$D$6-L26)</f>
        <v/>
      </c>
      <c r="N26" s="22">
        <f>IF(C26="","",$G$5+SUMIF($K$15:K26,"Yes",$I$15:I26))</f>
        <v/>
      </c>
      <c r="O26" s="22">
        <f>IF(C26="","",$G$6-N26)</f>
        <v/>
      </c>
      <c r="P26" s="15">
        <f>IF(OR(B26="",$G$8=""),"",IF(B26&gt;$G$8,"Yes","No"))</f>
        <v/>
      </c>
      <c r="Q26" s="12" t="n"/>
    </row>
    <row r="27" ht="30" customHeight="1">
      <c r="A27" s="12" t="n"/>
      <c r="B27" s="12" t="n"/>
      <c r="C27" s="12" t="n"/>
      <c r="D27" s="12" t="n"/>
      <c r="E27" s="12" t="n"/>
      <c r="F27" s="21" t="n"/>
      <c r="G27" s="21" t="n"/>
      <c r="H27" s="22">
        <f>IF(F27="","",ROUND(F27*0.274,1))</f>
        <v/>
      </c>
      <c r="I27" s="21" t="n"/>
      <c r="J27" s="12" t="n"/>
      <c r="K27" s="15">
        <f>IF(J27="","",IF(LEFT(J27,8)="Accepted","Yes","No"))</f>
        <v/>
      </c>
      <c r="L27" s="22">
        <f>IF(C27="","",$D$5+SUMIF($K$15:K27,"Yes",$G$15:G27))</f>
        <v/>
      </c>
      <c r="M27" s="22">
        <f>IF(C27="","",$D$6-L27)</f>
        <v/>
      </c>
      <c r="N27" s="22">
        <f>IF(C27="","",$G$5+SUMIF($K$15:K27,"Yes",$I$15:I27))</f>
        <v/>
      </c>
      <c r="O27" s="22">
        <f>IF(C27="","",$G$6-N27)</f>
        <v/>
      </c>
      <c r="P27" s="15">
        <f>IF(OR(B27="",$G$8=""),"",IF(B27&gt;$G$8,"Yes","No"))</f>
        <v/>
      </c>
      <c r="Q27" s="12" t="n"/>
    </row>
    <row r="28" ht="30" customHeight="1">
      <c r="A28" s="12" t="n"/>
      <c r="B28" s="12" t="n"/>
      <c r="C28" s="12" t="n"/>
      <c r="D28" s="12" t="n"/>
      <c r="E28" s="12" t="n"/>
      <c r="F28" s="21" t="n"/>
      <c r="G28" s="21" t="n"/>
      <c r="H28" s="22">
        <f>IF(F28="","",ROUND(F28*0.274,1))</f>
        <v/>
      </c>
      <c r="I28" s="21" t="n"/>
      <c r="J28" s="12" t="n"/>
      <c r="K28" s="15">
        <f>IF(J28="","",IF(LEFT(J28,8)="Accepted","Yes","No"))</f>
        <v/>
      </c>
      <c r="L28" s="22">
        <f>IF(C28="","",$D$5+SUMIF($K$15:K28,"Yes",$G$15:G28))</f>
        <v/>
      </c>
      <c r="M28" s="22">
        <f>IF(C28="","",$D$6-L28)</f>
        <v/>
      </c>
      <c r="N28" s="22">
        <f>IF(C28="","",$G$5+SUMIF($K$15:K28,"Yes",$I$15:I28))</f>
        <v/>
      </c>
      <c r="O28" s="22">
        <f>IF(C28="","",$G$6-N28)</f>
        <v/>
      </c>
      <c r="P28" s="15">
        <f>IF(OR(B28="",$G$8=""),"",IF(B28&gt;$G$8,"Yes","No"))</f>
        <v/>
      </c>
      <c r="Q28" s="12" t="n"/>
    </row>
    <row r="29" ht="30" customHeight="1">
      <c r="A29" s="12" t="n"/>
      <c r="B29" s="12" t="n"/>
      <c r="C29" s="12" t="n"/>
      <c r="D29" s="12" t="n"/>
      <c r="E29" s="12" t="n"/>
      <c r="F29" s="21" t="n"/>
      <c r="G29" s="21" t="n"/>
      <c r="H29" s="22">
        <f>IF(F29="","",ROUND(F29*0.274,1))</f>
        <v/>
      </c>
      <c r="I29" s="21" t="n"/>
      <c r="J29" s="12" t="n"/>
      <c r="K29" s="15">
        <f>IF(J29="","",IF(LEFT(J29,8)="Accepted","Yes","No"))</f>
        <v/>
      </c>
      <c r="L29" s="22">
        <f>IF(C29="","",$D$5+SUMIF($K$15:K29,"Yes",$G$15:G29))</f>
        <v/>
      </c>
      <c r="M29" s="22">
        <f>IF(C29="","",$D$6-L29)</f>
        <v/>
      </c>
      <c r="N29" s="22">
        <f>IF(C29="","",$G$5+SUMIF($K$15:K29,"Yes",$I$15:I29))</f>
        <v/>
      </c>
      <c r="O29" s="22">
        <f>IF(C29="","",$G$6-N29)</f>
        <v/>
      </c>
      <c r="P29" s="15">
        <f>IF(OR(B29="",$G$8=""),"",IF(B29&gt;$G$8,"Yes","No"))</f>
        <v/>
      </c>
      <c r="Q29" s="12" t="n"/>
    </row>
    <row r="30" ht="30" customHeight="1">
      <c r="A30" s="12" t="n"/>
      <c r="B30" s="12" t="n"/>
      <c r="C30" s="12" t="n"/>
      <c r="D30" s="12" t="n"/>
      <c r="E30" s="12" t="n"/>
      <c r="F30" s="21" t="n"/>
      <c r="G30" s="21" t="n"/>
      <c r="H30" s="22">
        <f>IF(F30="","",ROUND(F30*0.274,1))</f>
        <v/>
      </c>
      <c r="I30" s="21" t="n"/>
      <c r="J30" s="12" t="n"/>
      <c r="K30" s="15">
        <f>IF(J30="","",IF(LEFT(J30,8)="Accepted","Yes","No"))</f>
        <v/>
      </c>
      <c r="L30" s="22">
        <f>IF(C30="","",$D$5+SUMIF($K$15:K30,"Yes",$G$15:G30))</f>
        <v/>
      </c>
      <c r="M30" s="22">
        <f>IF(C30="","",$D$6-L30)</f>
        <v/>
      </c>
      <c r="N30" s="22">
        <f>IF(C30="","",$G$5+SUMIF($K$15:K30,"Yes",$I$15:I30))</f>
        <v/>
      </c>
      <c r="O30" s="22">
        <f>IF(C30="","",$G$6-N30)</f>
        <v/>
      </c>
      <c r="P30" s="15">
        <f>IF(OR(B30="",$G$8=""),"",IF(B30&gt;$G$8,"Yes","No"))</f>
        <v/>
      </c>
      <c r="Q30" s="12" t="n"/>
    </row>
    <row r="31" ht="30" customHeight="1">
      <c r="A31" s="12" t="n"/>
      <c r="B31" s="12" t="n"/>
      <c r="C31" s="12" t="n"/>
      <c r="D31" s="12" t="n"/>
      <c r="E31" s="12" t="n"/>
      <c r="F31" s="21" t="n"/>
      <c r="G31" s="21" t="n"/>
      <c r="H31" s="22">
        <f>IF(F31="","",ROUND(F31*0.274,1))</f>
        <v/>
      </c>
      <c r="I31" s="21" t="n"/>
      <c r="J31" s="12" t="n"/>
      <c r="K31" s="15">
        <f>IF(J31="","",IF(LEFT(J31,8)="Accepted","Yes","No"))</f>
        <v/>
      </c>
      <c r="L31" s="22">
        <f>IF(C31="","",$D$5+SUMIF($K$15:K31,"Yes",$G$15:G31))</f>
        <v/>
      </c>
      <c r="M31" s="22">
        <f>IF(C31="","",$D$6-L31)</f>
        <v/>
      </c>
      <c r="N31" s="22">
        <f>IF(C31="","",$G$5+SUMIF($K$15:K31,"Yes",$I$15:I31))</f>
        <v/>
      </c>
      <c r="O31" s="22">
        <f>IF(C31="","",$G$6-N31)</f>
        <v/>
      </c>
      <c r="P31" s="15">
        <f>IF(OR(B31="",$G$8=""),"",IF(B31&gt;$G$8,"Yes","No"))</f>
        <v/>
      </c>
      <c r="Q31" s="12" t="n"/>
    </row>
    <row r="32" ht="30" customHeight="1">
      <c r="A32" s="12" t="n"/>
      <c r="B32" s="12" t="n"/>
      <c r="C32" s="12" t="n"/>
      <c r="D32" s="12" t="n"/>
      <c r="E32" s="12" t="n"/>
      <c r="F32" s="21" t="n"/>
      <c r="G32" s="21" t="n"/>
      <c r="H32" s="22">
        <f>IF(F32="","",ROUND(F32*0.274,1))</f>
        <v/>
      </c>
      <c r="I32" s="21" t="n"/>
      <c r="J32" s="12" t="n"/>
      <c r="K32" s="15">
        <f>IF(J32="","",IF(LEFT(J32,8)="Accepted","Yes","No"))</f>
        <v/>
      </c>
      <c r="L32" s="22">
        <f>IF(C32="","",$D$5+SUMIF($K$15:K32,"Yes",$G$15:G32))</f>
        <v/>
      </c>
      <c r="M32" s="22">
        <f>IF(C32="","",$D$6-L32)</f>
        <v/>
      </c>
      <c r="N32" s="22">
        <f>IF(C32="","",$G$5+SUMIF($K$15:K32,"Yes",$I$15:I32))</f>
        <v/>
      </c>
      <c r="O32" s="22">
        <f>IF(C32="","",$G$6-N32)</f>
        <v/>
      </c>
      <c r="P32" s="15">
        <f>IF(OR(B32="",$G$8=""),"",IF(B32&gt;$G$8,"Yes","No"))</f>
        <v/>
      </c>
      <c r="Q32" s="12" t="n"/>
    </row>
    <row r="33" ht="30" customHeight="1">
      <c r="A33" s="12" t="n"/>
      <c r="B33" s="12" t="n"/>
      <c r="C33" s="12" t="n"/>
      <c r="D33" s="12" t="n"/>
      <c r="E33" s="12" t="n"/>
      <c r="F33" s="21" t="n"/>
      <c r="G33" s="21" t="n"/>
      <c r="H33" s="22">
        <f>IF(F33="","",ROUND(F33*0.274,1))</f>
        <v/>
      </c>
      <c r="I33" s="21" t="n"/>
      <c r="J33" s="12" t="n"/>
      <c r="K33" s="15">
        <f>IF(J33="","",IF(LEFT(J33,8)="Accepted","Yes","No"))</f>
        <v/>
      </c>
      <c r="L33" s="22">
        <f>IF(C33="","",$D$5+SUMIF($K$15:K33,"Yes",$G$15:G33))</f>
        <v/>
      </c>
      <c r="M33" s="22">
        <f>IF(C33="","",$D$6-L33)</f>
        <v/>
      </c>
      <c r="N33" s="22">
        <f>IF(C33="","",$G$5+SUMIF($K$15:K33,"Yes",$I$15:I33))</f>
        <v/>
      </c>
      <c r="O33" s="22">
        <f>IF(C33="","",$G$6-N33)</f>
        <v/>
      </c>
      <c r="P33" s="15">
        <f>IF(OR(B33="",$G$8=""),"",IF(B33&gt;$G$8,"Yes","No"))</f>
        <v/>
      </c>
      <c r="Q33" s="12" t="n"/>
    </row>
    <row r="34" ht="30" customHeight="1">
      <c r="A34" s="12" t="n"/>
      <c r="B34" s="12" t="n"/>
      <c r="C34" s="12" t="n"/>
      <c r="D34" s="12" t="n"/>
      <c r="E34" s="12" t="n"/>
      <c r="F34" s="21" t="n"/>
      <c r="G34" s="21" t="n"/>
      <c r="H34" s="22">
        <f>IF(F34="","",ROUND(F34*0.274,1))</f>
        <v/>
      </c>
      <c r="I34" s="21" t="n"/>
      <c r="J34" s="12" t="n"/>
      <c r="K34" s="15">
        <f>IF(J34="","",IF(LEFT(J34,8)="Accepted","Yes","No"))</f>
        <v/>
      </c>
      <c r="L34" s="22">
        <f>IF(C34="","",$D$5+SUMIF($K$15:K34,"Yes",$G$15:G34))</f>
        <v/>
      </c>
      <c r="M34" s="22">
        <f>IF(C34="","",$D$6-L34)</f>
        <v/>
      </c>
      <c r="N34" s="22">
        <f>IF(C34="","",$G$5+SUMIF($K$15:K34,"Yes",$I$15:I34))</f>
        <v/>
      </c>
      <c r="O34" s="22">
        <f>IF(C34="","",$G$6-N34)</f>
        <v/>
      </c>
      <c r="P34" s="15">
        <f>IF(OR(B34="",$G$8=""),"",IF(B34&gt;$G$8,"Yes","No"))</f>
        <v/>
      </c>
      <c r="Q34" s="12" t="n"/>
    </row>
    <row r="35" ht="30" customHeight="1">
      <c r="A35" s="12" t="n"/>
      <c r="B35" s="12" t="n"/>
      <c r="C35" s="12" t="n"/>
      <c r="D35" s="12" t="n"/>
      <c r="E35" s="12" t="n"/>
      <c r="F35" s="21" t="n"/>
      <c r="G35" s="21" t="n"/>
      <c r="H35" s="22">
        <f>IF(F35="","",ROUND(F35*0.274,1))</f>
        <v/>
      </c>
      <c r="I35" s="21" t="n"/>
      <c r="J35" s="12" t="n"/>
      <c r="K35" s="15">
        <f>IF(J35="","",IF(LEFT(J35,8)="Accepted","Yes","No"))</f>
        <v/>
      </c>
      <c r="L35" s="22">
        <f>IF(C35="","",$D$5+SUMIF($K$15:K35,"Yes",$G$15:G35))</f>
        <v/>
      </c>
      <c r="M35" s="22">
        <f>IF(C35="","",$D$6-L35)</f>
        <v/>
      </c>
      <c r="N35" s="22">
        <f>IF(C35="","",$G$5+SUMIF($K$15:K35,"Yes",$I$15:I35))</f>
        <v/>
      </c>
      <c r="O35" s="22">
        <f>IF(C35="","",$G$6-N35)</f>
        <v/>
      </c>
      <c r="P35" s="15">
        <f>IF(OR(B35="",$G$8=""),"",IF(B35&gt;$G$8,"Yes","No"))</f>
        <v/>
      </c>
      <c r="Q35" s="12" t="n"/>
    </row>
    <row r="36" ht="30" customHeight="1">
      <c r="A36" s="12" t="n"/>
      <c r="B36" s="12" t="n"/>
      <c r="C36" s="12" t="n"/>
      <c r="D36" s="12" t="n"/>
      <c r="E36" s="12" t="n"/>
      <c r="F36" s="21" t="n"/>
      <c r="G36" s="21" t="n"/>
      <c r="H36" s="22">
        <f>IF(F36="","",ROUND(F36*0.274,1))</f>
        <v/>
      </c>
      <c r="I36" s="21" t="n"/>
      <c r="J36" s="12" t="n"/>
      <c r="K36" s="15">
        <f>IF(J36="","",IF(LEFT(J36,8)="Accepted","Yes","No"))</f>
        <v/>
      </c>
      <c r="L36" s="22">
        <f>IF(C36="","",$D$5+SUMIF($K$15:K36,"Yes",$G$15:G36))</f>
        <v/>
      </c>
      <c r="M36" s="22">
        <f>IF(C36="","",$D$6-L36)</f>
        <v/>
      </c>
      <c r="N36" s="22">
        <f>IF(C36="","",$G$5+SUMIF($K$15:K36,"Yes",$I$15:I36))</f>
        <v/>
      </c>
      <c r="O36" s="22">
        <f>IF(C36="","",$G$6-N36)</f>
        <v/>
      </c>
      <c r="P36" s="15">
        <f>IF(OR(B36="",$G$8=""),"",IF(B36&gt;$G$8,"Yes","No"))</f>
        <v/>
      </c>
      <c r="Q36" s="12" t="n"/>
    </row>
    <row r="37" ht="30" customHeight="1">
      <c r="A37" s="12" t="n"/>
      <c r="B37" s="12" t="n"/>
      <c r="C37" s="12" t="n"/>
      <c r="D37" s="12" t="n"/>
      <c r="E37" s="12" t="n"/>
      <c r="F37" s="21" t="n"/>
      <c r="G37" s="21" t="n"/>
      <c r="H37" s="22">
        <f>IF(F37="","",ROUND(F37*0.274,1))</f>
        <v/>
      </c>
      <c r="I37" s="21" t="n"/>
      <c r="J37" s="12" t="n"/>
      <c r="K37" s="15">
        <f>IF(J37="","",IF(LEFT(J37,8)="Accepted","Yes","No"))</f>
        <v/>
      </c>
      <c r="L37" s="22">
        <f>IF(C37="","",$D$5+SUMIF($K$15:K37,"Yes",$G$15:G37))</f>
        <v/>
      </c>
      <c r="M37" s="22">
        <f>IF(C37="","",$D$6-L37)</f>
        <v/>
      </c>
      <c r="N37" s="22">
        <f>IF(C37="","",$G$5+SUMIF($K$15:K37,"Yes",$I$15:I37))</f>
        <v/>
      </c>
      <c r="O37" s="22">
        <f>IF(C37="","",$G$6-N37)</f>
        <v/>
      </c>
      <c r="P37" s="15">
        <f>IF(OR(B37="",$G$8=""),"",IF(B37&gt;$G$8,"Yes","No"))</f>
        <v/>
      </c>
      <c r="Q37" s="12" t="n"/>
    </row>
    <row r="38" ht="30" customHeight="1">
      <c r="A38" s="12" t="n"/>
      <c r="B38" s="12" t="n"/>
      <c r="C38" s="12" t="n"/>
      <c r="D38" s="12" t="n"/>
      <c r="E38" s="12" t="n"/>
      <c r="F38" s="21" t="n"/>
      <c r="G38" s="21" t="n"/>
      <c r="H38" s="22">
        <f>IF(F38="","",ROUND(F38*0.274,1))</f>
        <v/>
      </c>
      <c r="I38" s="21" t="n"/>
      <c r="J38" s="12" t="n"/>
      <c r="K38" s="15">
        <f>IF(J38="","",IF(LEFT(J38,8)="Accepted","Yes","No"))</f>
        <v/>
      </c>
      <c r="L38" s="22">
        <f>IF(C38="","",$D$5+SUMIF($K$15:K38,"Yes",$G$15:G38))</f>
        <v/>
      </c>
      <c r="M38" s="22">
        <f>IF(C38="","",$D$6-L38)</f>
        <v/>
      </c>
      <c r="N38" s="22">
        <f>IF(C38="","",$G$5+SUMIF($K$15:K38,"Yes",$I$15:I38))</f>
        <v/>
      </c>
      <c r="O38" s="22">
        <f>IF(C38="","",$G$6-N38)</f>
        <v/>
      </c>
      <c r="P38" s="15">
        <f>IF(OR(B38="",$G$8=""),"",IF(B38&gt;$G$8,"Yes","No"))</f>
        <v/>
      </c>
      <c r="Q38" s="12" t="n"/>
    </row>
    <row r="39" ht="30" customHeight="1">
      <c r="A39" s="12" t="n"/>
      <c r="B39" s="12" t="n"/>
      <c r="C39" s="12" t="n"/>
      <c r="D39" s="12" t="n"/>
      <c r="E39" s="12" t="n"/>
      <c r="F39" s="21" t="n"/>
      <c r="G39" s="21" t="n"/>
      <c r="H39" s="22">
        <f>IF(F39="","",ROUND(F39*0.274,1))</f>
        <v/>
      </c>
      <c r="I39" s="21" t="n"/>
      <c r="J39" s="12" t="n"/>
      <c r="K39" s="15">
        <f>IF(J39="","",IF(LEFT(J39,8)="Accepted","Yes","No"))</f>
        <v/>
      </c>
      <c r="L39" s="22">
        <f>IF(C39="","",$D$5+SUMIF($K$15:K39,"Yes",$G$15:G39))</f>
        <v/>
      </c>
      <c r="M39" s="22">
        <f>IF(C39="","",$D$6-L39)</f>
        <v/>
      </c>
      <c r="N39" s="22">
        <f>IF(C39="","",$G$5+SUMIF($K$15:K39,"Yes",$I$15:I39))</f>
        <v/>
      </c>
      <c r="O39" s="22">
        <f>IF(C39="","",$G$6-N39)</f>
        <v/>
      </c>
      <c r="P39" s="15">
        <f>IF(OR(B39="",$G$8=""),"",IF(B39&gt;$G$8,"Yes","No"))</f>
        <v/>
      </c>
      <c r="Q39" s="12" t="n"/>
    </row>
    <row r="40" ht="30" customHeight="1">
      <c r="A40" s="12" t="n"/>
      <c r="B40" s="12" t="n"/>
      <c r="C40" s="12" t="n"/>
      <c r="D40" s="12" t="n"/>
      <c r="E40" s="12" t="n"/>
      <c r="F40" s="21" t="n"/>
      <c r="G40" s="21" t="n"/>
      <c r="H40" s="22">
        <f>IF(F40="","",ROUND(F40*0.274,1))</f>
        <v/>
      </c>
      <c r="I40" s="21" t="n"/>
      <c r="J40" s="12" t="n"/>
      <c r="K40" s="15">
        <f>IF(J40="","",IF(LEFT(J40,8)="Accepted","Yes","No"))</f>
        <v/>
      </c>
      <c r="L40" s="22">
        <f>IF(C40="","",$D$5+SUMIF($K$15:K40,"Yes",$G$15:G40))</f>
        <v/>
      </c>
      <c r="M40" s="22">
        <f>IF(C40="","",$D$6-L40)</f>
        <v/>
      </c>
      <c r="N40" s="22">
        <f>IF(C40="","",$G$5+SUMIF($K$15:K40,"Yes",$I$15:I40))</f>
        <v/>
      </c>
      <c r="O40" s="22">
        <f>IF(C40="","",$G$6-N40)</f>
        <v/>
      </c>
      <c r="P40" s="15">
        <f>IF(OR(B40="",$G$8=""),"",IF(B40&gt;$G$8,"Yes","No"))</f>
        <v/>
      </c>
      <c r="Q40" s="12" t="n"/>
    </row>
    <row r="41" ht="30" customHeight="1">
      <c r="A41" s="12" t="n"/>
      <c r="B41" s="12" t="n"/>
      <c r="C41" s="12" t="n"/>
      <c r="D41" s="12" t="n"/>
      <c r="E41" s="12" t="n"/>
      <c r="F41" s="21" t="n"/>
      <c r="G41" s="21" t="n"/>
      <c r="H41" s="22">
        <f>IF(F41="","",ROUND(F41*0.274,1))</f>
        <v/>
      </c>
      <c r="I41" s="21" t="n"/>
      <c r="J41" s="12" t="n"/>
      <c r="K41" s="15">
        <f>IF(J41="","",IF(LEFT(J41,8)="Accepted","Yes","No"))</f>
        <v/>
      </c>
      <c r="L41" s="22">
        <f>IF(C41="","",$D$5+SUMIF($K$15:K41,"Yes",$G$15:G41))</f>
        <v/>
      </c>
      <c r="M41" s="22">
        <f>IF(C41="","",$D$6-L41)</f>
        <v/>
      </c>
      <c r="N41" s="22">
        <f>IF(C41="","",$G$5+SUMIF($K$15:K41,"Yes",$I$15:I41))</f>
        <v/>
      </c>
      <c r="O41" s="22">
        <f>IF(C41="","",$G$6-N41)</f>
        <v/>
      </c>
      <c r="P41" s="15">
        <f>IF(OR(B41="",$G$8=""),"",IF(B41&gt;$G$8,"Yes","No"))</f>
        <v/>
      </c>
      <c r="Q41" s="12" t="n"/>
    </row>
    <row r="42" ht="30" customHeight="1">
      <c r="A42" s="12" t="n"/>
      <c r="B42" s="12" t="n"/>
      <c r="C42" s="12" t="n"/>
      <c r="D42" s="12" t="n"/>
      <c r="E42" s="12" t="n"/>
      <c r="F42" s="21" t="n"/>
      <c r="G42" s="21" t="n"/>
      <c r="H42" s="22">
        <f>IF(F42="","",ROUND(F42*0.274,1))</f>
        <v/>
      </c>
      <c r="I42" s="21" t="n"/>
      <c r="J42" s="12" t="n"/>
      <c r="K42" s="15">
        <f>IF(J42="","",IF(LEFT(J42,8)="Accepted","Yes","No"))</f>
        <v/>
      </c>
      <c r="L42" s="22">
        <f>IF(C42="","",$D$5+SUMIF($K$15:K42,"Yes",$G$15:G42))</f>
        <v/>
      </c>
      <c r="M42" s="22">
        <f>IF(C42="","",$D$6-L42)</f>
        <v/>
      </c>
      <c r="N42" s="22">
        <f>IF(C42="","",$G$5+SUMIF($K$15:K42,"Yes",$I$15:I42))</f>
        <v/>
      </c>
      <c r="O42" s="22">
        <f>IF(C42="","",$G$6-N42)</f>
        <v/>
      </c>
      <c r="P42" s="15">
        <f>IF(OR(B42="",$G$8=""),"",IF(B42&gt;$G$8,"Yes","No"))</f>
        <v/>
      </c>
      <c r="Q42" s="12" t="n"/>
    </row>
    <row r="43" ht="30" customHeight="1">
      <c r="A43" s="12" t="n"/>
      <c r="B43" s="12" t="n"/>
      <c r="C43" s="12" t="n"/>
      <c r="D43" s="12" t="n"/>
      <c r="E43" s="12" t="n"/>
      <c r="F43" s="21" t="n"/>
      <c r="G43" s="21" t="n"/>
      <c r="H43" s="22">
        <f>IF(F43="","",ROUND(F43*0.274,1))</f>
        <v/>
      </c>
      <c r="I43" s="21" t="n"/>
      <c r="J43" s="12" t="n"/>
      <c r="K43" s="15">
        <f>IF(J43="","",IF(LEFT(J43,8)="Accepted","Yes","No"))</f>
        <v/>
      </c>
      <c r="L43" s="22">
        <f>IF(C43="","",$D$5+SUMIF($K$15:K43,"Yes",$G$15:G43))</f>
        <v/>
      </c>
      <c r="M43" s="22">
        <f>IF(C43="","",$D$6-L43)</f>
        <v/>
      </c>
      <c r="N43" s="22">
        <f>IF(C43="","",$G$5+SUMIF($K$15:K43,"Yes",$I$15:I43))</f>
        <v/>
      </c>
      <c r="O43" s="22">
        <f>IF(C43="","",$G$6-N43)</f>
        <v/>
      </c>
      <c r="P43" s="15">
        <f>IF(OR(B43="",$G$8=""),"",IF(B43&gt;$G$8,"Yes","No"))</f>
        <v/>
      </c>
      <c r="Q43" s="12" t="n"/>
    </row>
    <row r="44" ht="30" customHeight="1">
      <c r="A44" s="12" t="n"/>
      <c r="B44" s="12" t="n"/>
      <c r="C44" s="12" t="n"/>
      <c r="D44" s="12" t="n"/>
      <c r="E44" s="12" t="n"/>
      <c r="F44" s="21" t="n"/>
      <c r="G44" s="21" t="n"/>
      <c r="H44" s="22">
        <f>IF(F44="","",ROUND(F44*0.274,1))</f>
        <v/>
      </c>
      <c r="I44" s="21" t="n"/>
      <c r="J44" s="12" t="n"/>
      <c r="K44" s="15">
        <f>IF(J44="","",IF(LEFT(J44,8)="Accepted","Yes","No"))</f>
        <v/>
      </c>
      <c r="L44" s="22">
        <f>IF(C44="","",$D$5+SUMIF($K$15:K44,"Yes",$G$15:G44))</f>
        <v/>
      </c>
      <c r="M44" s="22">
        <f>IF(C44="","",$D$6-L44)</f>
        <v/>
      </c>
      <c r="N44" s="22">
        <f>IF(C44="","",$G$5+SUMIF($K$15:K44,"Yes",$I$15:I44))</f>
        <v/>
      </c>
      <c r="O44" s="22">
        <f>IF(C44="","",$G$6-N44)</f>
        <v/>
      </c>
      <c r="P44" s="15">
        <f>IF(OR(B44="",$G$8=""),"",IF(B44&gt;$G$8,"Yes","No"))</f>
        <v/>
      </c>
      <c r="Q44" s="12" t="n"/>
    </row>
    <row r="45" ht="30" customHeight="1">
      <c r="A45" s="12" t="n"/>
      <c r="B45" s="12" t="n"/>
      <c r="C45" s="12" t="n"/>
      <c r="D45" s="12" t="n"/>
      <c r="E45" s="12" t="n"/>
      <c r="F45" s="21" t="n"/>
      <c r="G45" s="21" t="n"/>
      <c r="H45" s="22">
        <f>IF(F45="","",ROUND(F45*0.274,1))</f>
        <v/>
      </c>
      <c r="I45" s="21" t="n"/>
      <c r="J45" s="12" t="n"/>
      <c r="K45" s="15">
        <f>IF(J45="","",IF(LEFT(J45,8)="Accepted","Yes","No"))</f>
        <v/>
      </c>
      <c r="L45" s="22">
        <f>IF(C45="","",$D$5+SUMIF($K$15:K45,"Yes",$G$15:G45))</f>
        <v/>
      </c>
      <c r="M45" s="22">
        <f>IF(C45="","",$D$6-L45)</f>
        <v/>
      </c>
      <c r="N45" s="22">
        <f>IF(C45="","",$G$5+SUMIF($K$15:K45,"Yes",$I$15:I45))</f>
        <v/>
      </c>
      <c r="O45" s="22">
        <f>IF(C45="","",$G$6-N45)</f>
        <v/>
      </c>
      <c r="P45" s="15">
        <f>IF(OR(B45="",$G$8=""),"",IF(B45&gt;$G$8,"Yes","No"))</f>
        <v/>
      </c>
      <c r="Q45" s="12" t="n"/>
    </row>
    <row r="46" ht="30" customHeight="1">
      <c r="A46" s="12" t="n"/>
      <c r="B46" s="12" t="n"/>
      <c r="C46" s="12" t="n"/>
      <c r="D46" s="12" t="n"/>
      <c r="E46" s="12" t="n"/>
      <c r="F46" s="21" t="n"/>
      <c r="G46" s="21" t="n"/>
      <c r="H46" s="22">
        <f>IF(F46="","",ROUND(F46*0.274,1))</f>
        <v/>
      </c>
      <c r="I46" s="21" t="n"/>
      <c r="J46" s="12" t="n"/>
      <c r="K46" s="15">
        <f>IF(J46="","",IF(LEFT(J46,8)="Accepted","Yes","No"))</f>
        <v/>
      </c>
      <c r="L46" s="22">
        <f>IF(C46="","",$D$5+SUMIF($K$15:K46,"Yes",$G$15:G46))</f>
        <v/>
      </c>
      <c r="M46" s="22">
        <f>IF(C46="","",$D$6-L46)</f>
        <v/>
      </c>
      <c r="N46" s="22">
        <f>IF(C46="","",$G$5+SUMIF($K$15:K46,"Yes",$I$15:I46))</f>
        <v/>
      </c>
      <c r="O46" s="22">
        <f>IF(C46="","",$G$6-N46)</f>
        <v/>
      </c>
      <c r="P46" s="15">
        <f>IF(OR(B46="",$G$8=""),"",IF(B46&gt;$G$8,"Yes","No"))</f>
        <v/>
      </c>
      <c r="Q46" s="12" t="n"/>
    </row>
    <row r="47" ht="30" customHeight="1">
      <c r="A47" s="12" t="n"/>
      <c r="B47" s="12" t="n"/>
      <c r="C47" s="12" t="n"/>
      <c r="D47" s="12" t="n"/>
      <c r="E47" s="12" t="n"/>
      <c r="F47" s="21" t="n"/>
      <c r="G47" s="21" t="n"/>
      <c r="H47" s="22">
        <f>IF(F47="","",ROUND(F47*0.274,1))</f>
        <v/>
      </c>
      <c r="I47" s="21" t="n"/>
      <c r="J47" s="12" t="n"/>
      <c r="K47" s="15">
        <f>IF(J47="","",IF(LEFT(J47,8)="Accepted","Yes","No"))</f>
        <v/>
      </c>
      <c r="L47" s="22">
        <f>IF(C47="","",$D$5+SUMIF($K$15:K47,"Yes",$G$15:G47))</f>
        <v/>
      </c>
      <c r="M47" s="22">
        <f>IF(C47="","",$D$6-L47)</f>
        <v/>
      </c>
      <c r="N47" s="22">
        <f>IF(C47="","",$G$5+SUMIF($K$15:K47,"Yes",$I$15:I47))</f>
        <v/>
      </c>
      <c r="O47" s="22">
        <f>IF(C47="","",$G$6-N47)</f>
        <v/>
      </c>
      <c r="P47" s="15">
        <f>IF(OR(B47="",$G$8=""),"",IF(B47&gt;$G$8,"Yes","No"))</f>
        <v/>
      </c>
      <c r="Q47" s="12" t="n"/>
    </row>
    <row r="48" ht="30" customHeight="1">
      <c r="A48" s="12" t="n"/>
      <c r="B48" s="12" t="n"/>
      <c r="C48" s="12" t="n"/>
      <c r="D48" s="12" t="n"/>
      <c r="E48" s="12" t="n"/>
      <c r="F48" s="21" t="n"/>
      <c r="G48" s="21" t="n"/>
      <c r="H48" s="22">
        <f>IF(F48="","",ROUND(F48*0.274,1))</f>
        <v/>
      </c>
      <c r="I48" s="21" t="n"/>
      <c r="J48" s="12" t="n"/>
      <c r="K48" s="15">
        <f>IF(J48="","",IF(LEFT(J48,8)="Accepted","Yes","No"))</f>
        <v/>
      </c>
      <c r="L48" s="22">
        <f>IF(C48="","",$D$5+SUMIF($K$15:K48,"Yes",$G$15:G48))</f>
        <v/>
      </c>
      <c r="M48" s="22">
        <f>IF(C48="","",$D$6-L48)</f>
        <v/>
      </c>
      <c r="N48" s="22">
        <f>IF(C48="","",$G$5+SUMIF($K$15:K48,"Yes",$I$15:I48))</f>
        <v/>
      </c>
      <c r="O48" s="22">
        <f>IF(C48="","",$G$6-N48)</f>
        <v/>
      </c>
      <c r="P48" s="15">
        <f>IF(OR(B48="",$G$8=""),"",IF(B48&gt;$G$8,"Yes","No"))</f>
        <v/>
      </c>
      <c r="Q48" s="12" t="n"/>
    </row>
    <row r="49" ht="30" customHeight="1">
      <c r="A49" s="12" t="n"/>
      <c r="B49" s="12" t="n"/>
      <c r="C49" s="12" t="n"/>
      <c r="D49" s="12" t="n"/>
      <c r="E49" s="12" t="n"/>
      <c r="F49" s="21" t="n"/>
      <c r="G49" s="21" t="n"/>
      <c r="H49" s="22">
        <f>IF(F49="","",ROUND(F49*0.274,1))</f>
        <v/>
      </c>
      <c r="I49" s="21" t="n"/>
      <c r="J49" s="12" t="n"/>
      <c r="K49" s="15">
        <f>IF(J49="","",IF(LEFT(J49,8)="Accepted","Yes","No"))</f>
        <v/>
      </c>
      <c r="L49" s="22">
        <f>IF(C49="","",$D$5+SUMIF($K$15:K49,"Yes",$G$15:G49))</f>
        <v/>
      </c>
      <c r="M49" s="22">
        <f>IF(C49="","",$D$6-L49)</f>
        <v/>
      </c>
      <c r="N49" s="22">
        <f>IF(C49="","",$G$5+SUMIF($K$15:K49,"Yes",$I$15:I49))</f>
        <v/>
      </c>
      <c r="O49" s="22">
        <f>IF(C49="","",$G$6-N49)</f>
        <v/>
      </c>
      <c r="P49" s="15">
        <f>IF(OR(B49="",$G$8=""),"",IF(B49&gt;$G$8,"Yes","No"))</f>
        <v/>
      </c>
      <c r="Q49" s="12" t="n"/>
    </row>
    <row r="50" ht="30" customHeight="1">
      <c r="A50" s="12" t="n"/>
      <c r="B50" s="12" t="n"/>
      <c r="C50" s="12" t="n"/>
      <c r="D50" s="12" t="n"/>
      <c r="E50" s="12" t="n"/>
      <c r="F50" s="21" t="n"/>
      <c r="G50" s="21" t="n"/>
      <c r="H50" s="22">
        <f>IF(F50="","",ROUND(F50*0.274,1))</f>
        <v/>
      </c>
      <c r="I50" s="21" t="n"/>
      <c r="J50" s="12" t="n"/>
      <c r="K50" s="15">
        <f>IF(J50="","",IF(LEFT(J50,8)="Accepted","Yes","No"))</f>
        <v/>
      </c>
      <c r="L50" s="22">
        <f>IF(C50="","",$D$5+SUMIF($K$15:K50,"Yes",$G$15:G50))</f>
        <v/>
      </c>
      <c r="M50" s="22">
        <f>IF(C50="","",$D$6-L50)</f>
        <v/>
      </c>
      <c r="N50" s="22">
        <f>IF(C50="","",$G$5+SUMIF($K$15:K50,"Yes",$I$15:I50))</f>
        <v/>
      </c>
      <c r="O50" s="22">
        <f>IF(C50="","",$G$6-N50)</f>
        <v/>
      </c>
      <c r="P50" s="15">
        <f>IF(OR(B50="",$G$8=""),"",IF(B50&gt;$G$8,"Yes","No"))</f>
        <v/>
      </c>
      <c r="Q50" s="12" t="n"/>
    </row>
    <row r="51" ht="30" customHeight="1">
      <c r="A51" s="12" t="n"/>
      <c r="B51" s="12" t="n"/>
      <c r="C51" s="12" t="n"/>
      <c r="D51" s="12" t="n"/>
      <c r="E51" s="12" t="n"/>
      <c r="F51" s="21" t="n"/>
      <c r="G51" s="21" t="n"/>
      <c r="H51" s="22">
        <f>IF(F51="","",ROUND(F51*0.274,1))</f>
        <v/>
      </c>
      <c r="I51" s="21" t="n"/>
      <c r="J51" s="12" t="n"/>
      <c r="K51" s="15">
        <f>IF(J51="","",IF(LEFT(J51,8)="Accepted","Yes","No"))</f>
        <v/>
      </c>
      <c r="L51" s="22">
        <f>IF(C51="","",$D$5+SUMIF($K$15:K51,"Yes",$G$15:G51))</f>
        <v/>
      </c>
      <c r="M51" s="22">
        <f>IF(C51="","",$D$6-L51)</f>
        <v/>
      </c>
      <c r="N51" s="22">
        <f>IF(C51="","",$G$5+SUMIF($K$15:K51,"Yes",$I$15:I51))</f>
        <v/>
      </c>
      <c r="O51" s="22">
        <f>IF(C51="","",$G$6-N51)</f>
        <v/>
      </c>
      <c r="P51" s="15">
        <f>IF(OR(B51="",$G$8=""),"",IF(B51&gt;$G$8,"Yes","No"))</f>
        <v/>
      </c>
      <c r="Q51" s="12" t="n"/>
    </row>
    <row r="52" ht="30" customHeight="1">
      <c r="A52" s="12" t="n"/>
      <c r="B52" s="12" t="n"/>
      <c r="C52" s="12" t="n"/>
      <c r="D52" s="12" t="n"/>
      <c r="E52" s="12" t="n"/>
      <c r="F52" s="21" t="n"/>
      <c r="G52" s="21" t="n"/>
      <c r="H52" s="22">
        <f>IF(F52="","",ROUND(F52*0.274,1))</f>
        <v/>
      </c>
      <c r="I52" s="21" t="n"/>
      <c r="J52" s="12" t="n"/>
      <c r="K52" s="15">
        <f>IF(J52="","",IF(LEFT(J52,8)="Accepted","Yes","No"))</f>
        <v/>
      </c>
      <c r="L52" s="22">
        <f>IF(C52="","",$D$5+SUMIF($K$15:K52,"Yes",$G$15:G52))</f>
        <v/>
      </c>
      <c r="M52" s="22">
        <f>IF(C52="","",$D$6-L52)</f>
        <v/>
      </c>
      <c r="N52" s="22">
        <f>IF(C52="","",$G$5+SUMIF($K$15:K52,"Yes",$I$15:I52))</f>
        <v/>
      </c>
      <c r="O52" s="22">
        <f>IF(C52="","",$G$6-N52)</f>
        <v/>
      </c>
      <c r="P52" s="15">
        <f>IF(OR(B52="",$G$8=""),"",IF(B52&gt;$G$8,"Yes","No"))</f>
        <v/>
      </c>
      <c r="Q52" s="12" t="n"/>
    </row>
    <row r="53" ht="30" customHeight="1">
      <c r="A53" s="12" t="n"/>
      <c r="B53" s="12" t="n"/>
      <c r="C53" s="12" t="n"/>
      <c r="D53" s="12" t="n"/>
      <c r="E53" s="12" t="n"/>
      <c r="F53" s="21" t="n"/>
      <c r="G53" s="21" t="n"/>
      <c r="H53" s="22">
        <f>IF(F53="","",ROUND(F53*0.274,1))</f>
        <v/>
      </c>
      <c r="I53" s="21" t="n"/>
      <c r="J53" s="12" t="n"/>
      <c r="K53" s="15">
        <f>IF(J53="","",IF(LEFT(J53,8)="Accepted","Yes","No"))</f>
        <v/>
      </c>
      <c r="L53" s="22">
        <f>IF(C53="","",$D$5+SUMIF($K$15:K53,"Yes",$G$15:G53))</f>
        <v/>
      </c>
      <c r="M53" s="22">
        <f>IF(C53="","",$D$6-L53)</f>
        <v/>
      </c>
      <c r="N53" s="22">
        <f>IF(C53="","",$G$5+SUMIF($K$15:K53,"Yes",$I$15:I53))</f>
        <v/>
      </c>
      <c r="O53" s="22">
        <f>IF(C53="","",$G$6-N53)</f>
        <v/>
      </c>
      <c r="P53" s="15">
        <f>IF(OR(B53="",$G$8=""),"",IF(B53&gt;$G$8,"Yes","No"))</f>
        <v/>
      </c>
      <c r="Q53" s="12" t="n"/>
    </row>
    <row r="54" ht="30" customHeight="1">
      <c r="A54" s="12" t="n"/>
      <c r="B54" s="12" t="n"/>
      <c r="C54" s="12" t="n"/>
      <c r="D54" s="12" t="n"/>
      <c r="E54" s="12" t="n"/>
      <c r="F54" s="21" t="n"/>
      <c r="G54" s="21" t="n"/>
      <c r="H54" s="22">
        <f>IF(F54="","",ROUND(F54*0.274,1))</f>
        <v/>
      </c>
      <c r="I54" s="21" t="n"/>
      <c r="J54" s="12" t="n"/>
      <c r="K54" s="15">
        <f>IF(J54="","",IF(LEFT(J54,8)="Accepted","Yes","No"))</f>
        <v/>
      </c>
      <c r="L54" s="22">
        <f>IF(C54="","",$D$5+SUMIF($K$15:K54,"Yes",$G$15:G54))</f>
        <v/>
      </c>
      <c r="M54" s="22">
        <f>IF(C54="","",$D$6-L54)</f>
        <v/>
      </c>
      <c r="N54" s="22">
        <f>IF(C54="","",$G$5+SUMIF($K$15:K54,"Yes",$I$15:I54))</f>
        <v/>
      </c>
      <c r="O54" s="22">
        <f>IF(C54="","",$G$6-N54)</f>
        <v/>
      </c>
      <c r="P54" s="15">
        <f>IF(OR(B54="",$G$8=""),"",IF(B54&gt;$G$8,"Yes","No"))</f>
        <v/>
      </c>
      <c r="Q54" s="12" t="n"/>
    </row>
    <row r="55" ht="30" customHeight="1">
      <c r="A55" s="12" t="n"/>
      <c r="B55" s="12" t="n"/>
      <c r="C55" s="12" t="n"/>
      <c r="D55" s="12" t="n"/>
      <c r="E55" s="12" t="n"/>
      <c r="F55" s="21" t="n"/>
      <c r="G55" s="21" t="n"/>
      <c r="H55" s="22">
        <f>IF(F55="","",ROUND(F55*0.274,1))</f>
        <v/>
      </c>
      <c r="I55" s="21" t="n"/>
      <c r="J55" s="12" t="n"/>
      <c r="K55" s="15">
        <f>IF(J55="","",IF(LEFT(J55,8)="Accepted","Yes","No"))</f>
        <v/>
      </c>
      <c r="L55" s="22">
        <f>IF(C55="","",$D$5+SUMIF($K$15:K55,"Yes",$G$15:G55))</f>
        <v/>
      </c>
      <c r="M55" s="22">
        <f>IF(C55="","",$D$6-L55)</f>
        <v/>
      </c>
      <c r="N55" s="22">
        <f>IF(C55="","",$G$5+SUMIF($K$15:K55,"Yes",$I$15:I55))</f>
        <v/>
      </c>
      <c r="O55" s="22">
        <f>IF(C55="","",$G$6-N55)</f>
        <v/>
      </c>
      <c r="P55" s="15">
        <f>IF(OR(B55="",$G$8=""),"",IF(B55&gt;$G$8,"Yes","No"))</f>
        <v/>
      </c>
      <c r="Q55" s="12" t="n"/>
    </row>
    <row r="56" ht="30" customHeight="1">
      <c r="A56" s="12" t="n"/>
      <c r="B56" s="12" t="n"/>
      <c r="C56" s="12" t="n"/>
      <c r="D56" s="12" t="n"/>
      <c r="E56" s="12" t="n"/>
      <c r="F56" s="21" t="n"/>
      <c r="G56" s="21" t="n"/>
      <c r="H56" s="22">
        <f>IF(F56="","",ROUND(F56*0.274,1))</f>
        <v/>
      </c>
      <c r="I56" s="21" t="n"/>
      <c r="J56" s="12" t="n"/>
      <c r="K56" s="15">
        <f>IF(J56="","",IF(LEFT(J56,8)="Accepted","Yes","No"))</f>
        <v/>
      </c>
      <c r="L56" s="22">
        <f>IF(C56="","",$D$5+SUMIF($K$15:K56,"Yes",$G$15:G56))</f>
        <v/>
      </c>
      <c r="M56" s="22">
        <f>IF(C56="","",$D$6-L56)</f>
        <v/>
      </c>
      <c r="N56" s="22">
        <f>IF(C56="","",$G$5+SUMIF($K$15:K56,"Yes",$I$15:I56))</f>
        <v/>
      </c>
      <c r="O56" s="22">
        <f>IF(C56="","",$G$6-N56)</f>
        <v/>
      </c>
      <c r="P56" s="15">
        <f>IF(OR(B56="",$G$8=""),"",IF(B56&gt;$G$8,"Yes","No"))</f>
        <v/>
      </c>
      <c r="Q56" s="12" t="n"/>
    </row>
    <row r="57" ht="30" customHeight="1">
      <c r="A57" s="12" t="n"/>
      <c r="B57" s="12" t="n"/>
      <c r="C57" s="12" t="n"/>
      <c r="D57" s="12" t="n"/>
      <c r="E57" s="12" t="n"/>
      <c r="F57" s="21" t="n"/>
      <c r="G57" s="21" t="n"/>
      <c r="H57" s="22">
        <f>IF(F57="","",ROUND(F57*0.274,1))</f>
        <v/>
      </c>
      <c r="I57" s="21" t="n"/>
      <c r="J57" s="12" t="n"/>
      <c r="K57" s="15">
        <f>IF(J57="","",IF(LEFT(J57,8)="Accepted","Yes","No"))</f>
        <v/>
      </c>
      <c r="L57" s="22">
        <f>IF(C57="","",$D$5+SUMIF($K$15:K57,"Yes",$G$15:G57))</f>
        <v/>
      </c>
      <c r="M57" s="22">
        <f>IF(C57="","",$D$6-L57)</f>
        <v/>
      </c>
      <c r="N57" s="22">
        <f>IF(C57="","",$G$5+SUMIF($K$15:K57,"Yes",$I$15:I57))</f>
        <v/>
      </c>
      <c r="O57" s="22">
        <f>IF(C57="","",$G$6-N57)</f>
        <v/>
      </c>
      <c r="P57" s="15">
        <f>IF(OR(B57="",$G$8=""),"",IF(B57&gt;$G$8,"Yes","No"))</f>
        <v/>
      </c>
      <c r="Q57" s="12" t="n"/>
    </row>
    <row r="58" ht="30" customHeight="1">
      <c r="A58" s="12" t="n"/>
      <c r="B58" s="12" t="n"/>
      <c r="C58" s="12" t="n"/>
      <c r="D58" s="12" t="n"/>
      <c r="E58" s="12" t="n"/>
      <c r="F58" s="21" t="n"/>
      <c r="G58" s="21" t="n"/>
      <c r="H58" s="22">
        <f>IF(F58="","",ROUND(F58*0.274,1))</f>
        <v/>
      </c>
      <c r="I58" s="21" t="n"/>
      <c r="J58" s="12" t="n"/>
      <c r="K58" s="15">
        <f>IF(J58="","",IF(LEFT(J58,8)="Accepted","Yes","No"))</f>
        <v/>
      </c>
      <c r="L58" s="22">
        <f>IF(C58="","",$D$5+SUMIF($K$15:K58,"Yes",$G$15:G58))</f>
        <v/>
      </c>
      <c r="M58" s="22">
        <f>IF(C58="","",$D$6-L58)</f>
        <v/>
      </c>
      <c r="N58" s="22">
        <f>IF(C58="","",$G$5+SUMIF($K$15:K58,"Yes",$I$15:I58))</f>
        <v/>
      </c>
      <c r="O58" s="22">
        <f>IF(C58="","",$G$6-N58)</f>
        <v/>
      </c>
      <c r="P58" s="15">
        <f>IF(OR(B58="",$G$8=""),"",IF(B58&gt;$G$8,"Yes","No"))</f>
        <v/>
      </c>
      <c r="Q58" s="12" t="n"/>
    </row>
    <row r="59" ht="30" customHeight="1">
      <c r="A59" s="12" t="n"/>
      <c r="B59" s="12" t="n"/>
      <c r="C59" s="12" t="n"/>
      <c r="D59" s="12" t="n"/>
      <c r="E59" s="12" t="n"/>
      <c r="F59" s="21" t="n"/>
      <c r="G59" s="21" t="n"/>
      <c r="H59" s="22">
        <f>IF(F59="","",ROUND(F59*0.274,1))</f>
        <v/>
      </c>
      <c r="I59" s="21" t="n"/>
      <c r="J59" s="12" t="n"/>
      <c r="K59" s="15">
        <f>IF(J59="","",IF(LEFT(J59,8)="Accepted","Yes","No"))</f>
        <v/>
      </c>
      <c r="L59" s="22">
        <f>IF(C59="","",$D$5+SUMIF($K$15:K59,"Yes",$G$15:G59))</f>
        <v/>
      </c>
      <c r="M59" s="22">
        <f>IF(C59="","",$D$6-L59)</f>
        <v/>
      </c>
      <c r="N59" s="22">
        <f>IF(C59="","",$G$5+SUMIF($K$15:K59,"Yes",$I$15:I59))</f>
        <v/>
      </c>
      <c r="O59" s="22">
        <f>IF(C59="","",$G$6-N59)</f>
        <v/>
      </c>
      <c r="P59" s="15">
        <f>IF(OR(B59="",$G$8=""),"",IF(B59&gt;$G$8,"Yes","No"))</f>
        <v/>
      </c>
      <c r="Q59" s="12" t="n"/>
    </row>
    <row r="60" ht="30" customHeight="1">
      <c r="A60" s="12" t="n"/>
      <c r="B60" s="12" t="n"/>
      <c r="C60" s="12" t="n"/>
      <c r="D60" s="12" t="n"/>
      <c r="E60" s="12" t="n"/>
      <c r="F60" s="21" t="n"/>
      <c r="G60" s="21" t="n"/>
      <c r="H60" s="22">
        <f>IF(F60="","",ROUND(F60*0.274,1))</f>
        <v/>
      </c>
      <c r="I60" s="21" t="n"/>
      <c r="J60" s="12" t="n"/>
      <c r="K60" s="15">
        <f>IF(J60="","",IF(LEFT(J60,8)="Accepted","Yes","No"))</f>
        <v/>
      </c>
      <c r="L60" s="22">
        <f>IF(C60="","",$D$5+SUMIF($K$15:K60,"Yes",$G$15:G60))</f>
        <v/>
      </c>
      <c r="M60" s="22">
        <f>IF(C60="","",$D$6-L60)</f>
        <v/>
      </c>
      <c r="N60" s="22">
        <f>IF(C60="","",$G$5+SUMIF($K$15:K60,"Yes",$I$15:I60))</f>
        <v/>
      </c>
      <c r="O60" s="22">
        <f>IF(C60="","",$G$6-N60)</f>
        <v/>
      </c>
      <c r="P60" s="15">
        <f>IF(OR(B60="",$G$8=""),"",IF(B60&gt;$G$8,"Yes","No"))</f>
        <v/>
      </c>
      <c r="Q60" s="12" t="n"/>
    </row>
    <row r="61" ht="30" customHeight="1">
      <c r="A61" s="12" t="n"/>
      <c r="B61" s="12" t="n"/>
      <c r="C61" s="12" t="n"/>
      <c r="D61" s="12" t="n"/>
      <c r="E61" s="12" t="n"/>
      <c r="F61" s="21" t="n"/>
      <c r="G61" s="21" t="n"/>
      <c r="H61" s="22">
        <f>IF(F61="","",ROUND(F61*0.274,1))</f>
        <v/>
      </c>
      <c r="I61" s="21" t="n"/>
      <c r="J61" s="12" t="n"/>
      <c r="K61" s="15">
        <f>IF(J61="","",IF(LEFT(J61,8)="Accepted","Yes","No"))</f>
        <v/>
      </c>
      <c r="L61" s="22">
        <f>IF(C61="","",$D$5+SUMIF($K$15:K61,"Yes",$G$15:G61))</f>
        <v/>
      </c>
      <c r="M61" s="22">
        <f>IF(C61="","",$D$6-L61)</f>
        <v/>
      </c>
      <c r="N61" s="22">
        <f>IF(C61="","",$G$5+SUMIF($K$15:K61,"Yes",$I$15:I61))</f>
        <v/>
      </c>
      <c r="O61" s="22">
        <f>IF(C61="","",$G$6-N61)</f>
        <v/>
      </c>
      <c r="P61" s="15">
        <f>IF(OR(B61="",$G$8=""),"",IF(B61&gt;$G$8,"Yes","No"))</f>
        <v/>
      </c>
      <c r="Q61" s="12" t="n"/>
    </row>
    <row r="62" ht="30" customHeight="1">
      <c r="A62" s="12" t="n"/>
      <c r="B62" s="12" t="n"/>
      <c r="C62" s="12" t="n"/>
      <c r="D62" s="12" t="n"/>
      <c r="E62" s="12" t="n"/>
      <c r="F62" s="21" t="n"/>
      <c r="G62" s="21" t="n"/>
      <c r="H62" s="22">
        <f>IF(F62="","",ROUND(F62*0.274,1))</f>
        <v/>
      </c>
      <c r="I62" s="21" t="n"/>
      <c r="J62" s="12" t="n"/>
      <c r="K62" s="15">
        <f>IF(J62="","",IF(LEFT(J62,8)="Accepted","Yes","No"))</f>
        <v/>
      </c>
      <c r="L62" s="22">
        <f>IF(C62="","",$D$5+SUMIF($K$15:K62,"Yes",$G$15:G62))</f>
        <v/>
      </c>
      <c r="M62" s="22">
        <f>IF(C62="","",$D$6-L62)</f>
        <v/>
      </c>
      <c r="N62" s="22">
        <f>IF(C62="","",$G$5+SUMIF($K$15:K62,"Yes",$I$15:I62))</f>
        <v/>
      </c>
      <c r="O62" s="22">
        <f>IF(C62="","",$G$6-N62)</f>
        <v/>
      </c>
      <c r="P62" s="15">
        <f>IF(OR(B62="",$G$8=""),"",IF(B62&gt;$G$8,"Yes","No"))</f>
        <v/>
      </c>
      <c r="Q62" s="12" t="n"/>
    </row>
    <row r="63" ht="30" customHeight="1">
      <c r="A63" s="12" t="n"/>
      <c r="B63" s="12" t="n"/>
      <c r="C63" s="12" t="n"/>
      <c r="D63" s="12" t="n"/>
      <c r="E63" s="12" t="n"/>
      <c r="F63" s="21" t="n"/>
      <c r="G63" s="21" t="n"/>
      <c r="H63" s="22">
        <f>IF(F63="","",ROUND(F63*0.274,1))</f>
        <v/>
      </c>
      <c r="I63" s="21" t="n"/>
      <c r="J63" s="12" t="n"/>
      <c r="K63" s="15">
        <f>IF(J63="","",IF(LEFT(J63,8)="Accepted","Yes","No"))</f>
        <v/>
      </c>
      <c r="L63" s="22">
        <f>IF(C63="","",$D$5+SUMIF($K$15:K63,"Yes",$G$15:G63))</f>
        <v/>
      </c>
      <c r="M63" s="22">
        <f>IF(C63="","",$D$6-L63)</f>
        <v/>
      </c>
      <c r="N63" s="22">
        <f>IF(C63="","",$G$5+SUMIF($K$15:K63,"Yes",$I$15:I63))</f>
        <v/>
      </c>
      <c r="O63" s="22">
        <f>IF(C63="","",$G$6-N63)</f>
        <v/>
      </c>
      <c r="P63" s="15">
        <f>IF(OR(B63="",$G$8=""),"",IF(B63&gt;$G$8,"Yes","No"))</f>
        <v/>
      </c>
      <c r="Q63" s="12" t="n"/>
    </row>
    <row r="64" ht="30" customHeight="1">
      <c r="A64" s="12" t="n"/>
      <c r="B64" s="12" t="n"/>
      <c r="C64" s="12" t="n"/>
      <c r="D64" s="12" t="n"/>
      <c r="E64" s="12" t="n"/>
      <c r="F64" s="21" t="n"/>
      <c r="G64" s="21" t="n"/>
      <c r="H64" s="22">
        <f>IF(F64="","",ROUND(F64*0.274,1))</f>
        <v/>
      </c>
      <c r="I64" s="21" t="n"/>
      <c r="J64" s="12" t="n"/>
      <c r="K64" s="15">
        <f>IF(J64="","",IF(LEFT(J64,8)="Accepted","Yes","No"))</f>
        <v/>
      </c>
      <c r="L64" s="22">
        <f>IF(C64="","",$D$5+SUMIF($K$15:K64,"Yes",$G$15:G64))</f>
        <v/>
      </c>
      <c r="M64" s="22">
        <f>IF(C64="","",$D$6-L64)</f>
        <v/>
      </c>
      <c r="N64" s="22">
        <f>IF(C64="","",$G$5+SUMIF($K$15:K64,"Yes",$I$15:I64))</f>
        <v/>
      </c>
      <c r="O64" s="22">
        <f>IF(C64="","",$G$6-N64)</f>
        <v/>
      </c>
      <c r="P64" s="15">
        <f>IF(OR(B64="",$G$8=""),"",IF(B64&gt;$G$8,"Yes","No"))</f>
        <v/>
      </c>
      <c r="Q64" s="12" t="n"/>
    </row>
    <row r="65" ht="30" customHeight="1">
      <c r="A65" s="12" t="n"/>
      <c r="B65" s="12" t="n"/>
      <c r="C65" s="12" t="n"/>
      <c r="D65" s="12" t="n"/>
      <c r="E65" s="12" t="n"/>
      <c r="F65" s="21" t="n"/>
      <c r="G65" s="21" t="n"/>
      <c r="H65" s="22">
        <f>IF(F65="","",ROUND(F65*0.274,1))</f>
        <v/>
      </c>
      <c r="I65" s="21" t="n"/>
      <c r="J65" s="12" t="n"/>
      <c r="K65" s="15">
        <f>IF(J65="","",IF(LEFT(J65,8)="Accepted","Yes","No"))</f>
        <v/>
      </c>
      <c r="L65" s="22">
        <f>IF(C65="","",$D$5+SUMIF($K$15:K65,"Yes",$G$15:G65))</f>
        <v/>
      </c>
      <c r="M65" s="22">
        <f>IF(C65="","",$D$6-L65)</f>
        <v/>
      </c>
      <c r="N65" s="22">
        <f>IF(C65="","",$G$5+SUMIF($K$15:K65,"Yes",$I$15:I65))</f>
        <v/>
      </c>
      <c r="O65" s="22">
        <f>IF(C65="","",$G$6-N65)</f>
        <v/>
      </c>
      <c r="P65" s="15">
        <f>IF(OR(B65="",$G$8=""),"",IF(B65&gt;$G$8,"Yes","No"))</f>
        <v/>
      </c>
      <c r="Q65" s="12" t="n"/>
    </row>
    <row r="66" ht="30" customHeight="1">
      <c r="A66" s="12" t="n"/>
      <c r="B66" s="12" t="n"/>
      <c r="C66" s="12" t="n"/>
      <c r="D66" s="12" t="n"/>
      <c r="E66" s="12" t="n"/>
      <c r="F66" s="21" t="n"/>
      <c r="G66" s="21" t="n"/>
      <c r="H66" s="22">
        <f>IF(F66="","",ROUND(F66*0.274,1))</f>
        <v/>
      </c>
      <c r="I66" s="21" t="n"/>
      <c r="J66" s="12" t="n"/>
      <c r="K66" s="15">
        <f>IF(J66="","",IF(LEFT(J66,8)="Accepted","Yes","No"))</f>
        <v/>
      </c>
      <c r="L66" s="22">
        <f>IF(C66="","",$D$5+SUMIF($K$15:K66,"Yes",$G$15:G66))</f>
        <v/>
      </c>
      <c r="M66" s="22">
        <f>IF(C66="","",$D$6-L66)</f>
        <v/>
      </c>
      <c r="N66" s="22">
        <f>IF(C66="","",$G$5+SUMIF($K$15:K66,"Yes",$I$15:I66))</f>
        <v/>
      </c>
      <c r="O66" s="22">
        <f>IF(C66="","",$G$6-N66)</f>
        <v/>
      </c>
      <c r="P66" s="15">
        <f>IF(OR(B66="",$G$8=""),"",IF(B66&gt;$G$8,"Yes","No"))</f>
        <v/>
      </c>
      <c r="Q66" s="12" t="n"/>
    </row>
    <row r="67" ht="30" customHeight="1">
      <c r="A67" s="12" t="n"/>
      <c r="B67" s="12" t="n"/>
      <c r="C67" s="12" t="n"/>
      <c r="D67" s="12" t="n"/>
      <c r="E67" s="12" t="n"/>
      <c r="F67" s="21" t="n"/>
      <c r="G67" s="21" t="n"/>
      <c r="H67" s="22">
        <f>IF(F67="","",ROUND(F67*0.274,1))</f>
        <v/>
      </c>
      <c r="I67" s="21" t="n"/>
      <c r="J67" s="12" t="n"/>
      <c r="K67" s="15">
        <f>IF(J67="","",IF(LEFT(J67,8)="Accepted","Yes","No"))</f>
        <v/>
      </c>
      <c r="L67" s="22">
        <f>IF(C67="","",$D$5+SUMIF($K$15:K67,"Yes",$G$15:G67))</f>
        <v/>
      </c>
      <c r="M67" s="22">
        <f>IF(C67="","",$D$6-L67)</f>
        <v/>
      </c>
      <c r="N67" s="22">
        <f>IF(C67="","",$G$5+SUMIF($K$15:K67,"Yes",$I$15:I67))</f>
        <v/>
      </c>
      <c r="O67" s="22">
        <f>IF(C67="","",$G$6-N67)</f>
        <v/>
      </c>
      <c r="P67" s="15">
        <f>IF(OR(B67="",$G$8=""),"",IF(B67&gt;$G$8,"Yes","No"))</f>
        <v/>
      </c>
      <c r="Q67" s="12" t="n"/>
    </row>
    <row r="68" ht="30" customHeight="1">
      <c r="A68" s="12" t="n"/>
      <c r="B68" s="12" t="n"/>
      <c r="C68" s="12" t="n"/>
      <c r="D68" s="12" t="n"/>
      <c r="E68" s="12" t="n"/>
      <c r="F68" s="21" t="n"/>
      <c r="G68" s="21" t="n"/>
      <c r="H68" s="22">
        <f>IF(F68="","",ROUND(F68*0.274,1))</f>
        <v/>
      </c>
      <c r="I68" s="21" t="n"/>
      <c r="J68" s="12" t="n"/>
      <c r="K68" s="15">
        <f>IF(J68="","",IF(LEFT(J68,8)="Accepted","Yes","No"))</f>
        <v/>
      </c>
      <c r="L68" s="22">
        <f>IF(C68="","",$D$5+SUMIF($K$15:K68,"Yes",$G$15:G68))</f>
        <v/>
      </c>
      <c r="M68" s="22">
        <f>IF(C68="","",$D$6-L68)</f>
        <v/>
      </c>
      <c r="N68" s="22">
        <f>IF(C68="","",$G$5+SUMIF($K$15:K68,"Yes",$I$15:I68))</f>
        <v/>
      </c>
      <c r="O68" s="22">
        <f>IF(C68="","",$G$6-N68)</f>
        <v/>
      </c>
      <c r="P68" s="15">
        <f>IF(OR(B68="",$G$8=""),"",IF(B68&gt;$G$8,"Yes","No"))</f>
        <v/>
      </c>
      <c r="Q68" s="12" t="n"/>
    </row>
    <row r="69" ht="30" customHeight="1">
      <c r="A69" s="12" t="n"/>
      <c r="B69" s="12" t="n"/>
      <c r="C69" s="12" t="n"/>
      <c r="D69" s="12" t="n"/>
      <c r="E69" s="12" t="n"/>
      <c r="F69" s="21" t="n"/>
      <c r="G69" s="21" t="n"/>
      <c r="H69" s="22">
        <f>IF(F69="","",ROUND(F69*0.274,1))</f>
        <v/>
      </c>
      <c r="I69" s="21" t="n"/>
      <c r="J69" s="12" t="n"/>
      <c r="K69" s="15">
        <f>IF(J69="","",IF(LEFT(J69,8)="Accepted","Yes","No"))</f>
        <v/>
      </c>
      <c r="L69" s="22">
        <f>IF(C69="","",$D$5+SUMIF($K$15:K69,"Yes",$G$15:G69))</f>
        <v/>
      </c>
      <c r="M69" s="22">
        <f>IF(C69="","",$D$6-L69)</f>
        <v/>
      </c>
      <c r="N69" s="22">
        <f>IF(C69="","",$G$5+SUMIF($K$15:K69,"Yes",$I$15:I69))</f>
        <v/>
      </c>
      <c r="O69" s="22">
        <f>IF(C69="","",$G$6-N69)</f>
        <v/>
      </c>
      <c r="P69" s="15">
        <f>IF(OR(B69="",$G$8=""),"",IF(B69&gt;$G$8,"Yes","No"))</f>
        <v/>
      </c>
      <c r="Q69" s="12" t="n"/>
    </row>
    <row r="70" ht="30" customHeight="1">
      <c r="A70" s="12" t="n"/>
      <c r="B70" s="12" t="n"/>
      <c r="C70" s="12" t="n"/>
      <c r="D70" s="12" t="n"/>
      <c r="E70" s="12" t="n"/>
      <c r="F70" s="21" t="n"/>
      <c r="G70" s="21" t="n"/>
      <c r="H70" s="22">
        <f>IF(F70="","",ROUND(F70*0.274,1))</f>
        <v/>
      </c>
      <c r="I70" s="21" t="n"/>
      <c r="J70" s="12" t="n"/>
      <c r="K70" s="15">
        <f>IF(J70="","",IF(LEFT(J70,8)="Accepted","Yes","No"))</f>
        <v/>
      </c>
      <c r="L70" s="22">
        <f>IF(C70="","",$D$5+SUMIF($K$15:K70,"Yes",$G$15:G70))</f>
        <v/>
      </c>
      <c r="M70" s="22">
        <f>IF(C70="","",$D$6-L70)</f>
        <v/>
      </c>
      <c r="N70" s="22">
        <f>IF(C70="","",$G$5+SUMIF($K$15:K70,"Yes",$I$15:I70))</f>
        <v/>
      </c>
      <c r="O70" s="22">
        <f>IF(C70="","",$G$6-N70)</f>
        <v/>
      </c>
      <c r="P70" s="15">
        <f>IF(OR(B70="",$G$8=""),"",IF(B70&gt;$G$8,"Yes","No"))</f>
        <v/>
      </c>
      <c r="Q70" s="12" t="n"/>
    </row>
    <row r="71" ht="30" customHeight="1">
      <c r="A71" s="12" t="n"/>
      <c r="B71" s="12" t="n"/>
      <c r="C71" s="12" t="n"/>
      <c r="D71" s="12" t="n"/>
      <c r="E71" s="12" t="n"/>
      <c r="F71" s="21" t="n"/>
      <c r="G71" s="21" t="n"/>
      <c r="H71" s="22">
        <f>IF(F71="","",ROUND(F71*0.274,1))</f>
        <v/>
      </c>
      <c r="I71" s="21" t="n"/>
      <c r="J71" s="12" t="n"/>
      <c r="K71" s="15">
        <f>IF(J71="","",IF(LEFT(J71,8)="Accepted","Yes","No"))</f>
        <v/>
      </c>
      <c r="L71" s="22">
        <f>IF(C71="","",$D$5+SUMIF($K$15:K71,"Yes",$G$15:G71))</f>
        <v/>
      </c>
      <c r="M71" s="22">
        <f>IF(C71="","",$D$6-L71)</f>
        <v/>
      </c>
      <c r="N71" s="22">
        <f>IF(C71="","",$G$5+SUMIF($K$15:K71,"Yes",$I$15:I71))</f>
        <v/>
      </c>
      <c r="O71" s="22">
        <f>IF(C71="","",$G$6-N71)</f>
        <v/>
      </c>
      <c r="P71" s="15">
        <f>IF(OR(B71="",$G$8=""),"",IF(B71&gt;$G$8,"Yes","No"))</f>
        <v/>
      </c>
      <c r="Q71" s="12" t="n"/>
    </row>
    <row r="72" ht="30" customHeight="1">
      <c r="A72" s="12" t="n"/>
      <c r="B72" s="12" t="n"/>
      <c r="C72" s="12" t="n"/>
      <c r="D72" s="12" t="n"/>
      <c r="E72" s="12" t="n"/>
      <c r="F72" s="21" t="n"/>
      <c r="G72" s="21" t="n"/>
      <c r="H72" s="22">
        <f>IF(F72="","",ROUND(F72*0.274,1))</f>
        <v/>
      </c>
      <c r="I72" s="21" t="n"/>
      <c r="J72" s="12" t="n"/>
      <c r="K72" s="15">
        <f>IF(J72="","",IF(LEFT(J72,8)="Accepted","Yes","No"))</f>
        <v/>
      </c>
      <c r="L72" s="22">
        <f>IF(C72="","",$D$5+SUMIF($K$15:K72,"Yes",$G$15:G72))</f>
        <v/>
      </c>
      <c r="M72" s="22">
        <f>IF(C72="","",$D$6-L72)</f>
        <v/>
      </c>
      <c r="N72" s="22">
        <f>IF(C72="","",$G$5+SUMIF($K$15:K72,"Yes",$I$15:I72))</f>
        <v/>
      </c>
      <c r="O72" s="22">
        <f>IF(C72="","",$G$6-N72)</f>
        <v/>
      </c>
      <c r="P72" s="15">
        <f>IF(OR(B72="",$G$8=""),"",IF(B72&gt;$G$8,"Yes","No"))</f>
        <v/>
      </c>
      <c r="Q72" s="12" t="n"/>
    </row>
    <row r="73" ht="30" customHeight="1">
      <c r="A73" s="12" t="n"/>
      <c r="B73" s="12" t="n"/>
      <c r="C73" s="12" t="n"/>
      <c r="D73" s="12" t="n"/>
      <c r="E73" s="12" t="n"/>
      <c r="F73" s="21" t="n"/>
      <c r="G73" s="21" t="n"/>
      <c r="H73" s="22">
        <f>IF(F73="","",ROUND(F73*0.274,1))</f>
        <v/>
      </c>
      <c r="I73" s="21" t="n"/>
      <c r="J73" s="12" t="n"/>
      <c r="K73" s="15">
        <f>IF(J73="","",IF(LEFT(J73,8)="Accepted","Yes","No"))</f>
        <v/>
      </c>
      <c r="L73" s="22">
        <f>IF(C73="","",$D$5+SUMIF($K$15:K73,"Yes",$G$15:G73))</f>
        <v/>
      </c>
      <c r="M73" s="22">
        <f>IF(C73="","",$D$6-L73)</f>
        <v/>
      </c>
      <c r="N73" s="22">
        <f>IF(C73="","",$G$5+SUMIF($K$15:K73,"Yes",$I$15:I73))</f>
        <v/>
      </c>
      <c r="O73" s="22">
        <f>IF(C73="","",$G$6-N73)</f>
        <v/>
      </c>
      <c r="P73" s="15">
        <f>IF(OR(B73="",$G$8=""),"",IF(B73&gt;$G$8,"Yes","No"))</f>
        <v/>
      </c>
      <c r="Q73" s="12" t="n"/>
    </row>
    <row r="74" ht="30" customHeight="1">
      <c r="A74" s="12" t="n"/>
      <c r="B74" s="12" t="n"/>
      <c r="C74" s="12" t="n"/>
      <c r="D74" s="12" t="n"/>
      <c r="E74" s="12" t="n"/>
      <c r="F74" s="21" t="n"/>
      <c r="G74" s="21" t="n"/>
      <c r="H74" s="22">
        <f>IF(F74="","",ROUND(F74*0.274,1))</f>
        <v/>
      </c>
      <c r="I74" s="21" t="n"/>
      <c r="J74" s="12" t="n"/>
      <c r="K74" s="15">
        <f>IF(J74="","",IF(LEFT(J74,8)="Accepted","Yes","No"))</f>
        <v/>
      </c>
      <c r="L74" s="22">
        <f>IF(C74="","",$D$5+SUMIF($K$15:K74,"Yes",$G$15:G74))</f>
        <v/>
      </c>
      <c r="M74" s="22">
        <f>IF(C74="","",$D$6-L74)</f>
        <v/>
      </c>
      <c r="N74" s="22">
        <f>IF(C74="","",$G$5+SUMIF($K$15:K74,"Yes",$I$15:I74))</f>
        <v/>
      </c>
      <c r="O74" s="22">
        <f>IF(C74="","",$G$6-N74)</f>
        <v/>
      </c>
      <c r="P74" s="15">
        <f>IF(OR(B74="",$G$8=""),"",IF(B74&gt;$G$8,"Yes","No"))</f>
        <v/>
      </c>
      <c r="Q74" s="12" t="n"/>
    </row>
  </sheetData>
  <mergeCells count="2">
    <mergeCell ref="A3:Q3"/>
    <mergeCell ref="A2:Q2"/>
  </mergeCells>
  <conditionalFormatting sqref="J8">
    <cfRule type="expression" priority="1" dxfId="0">
      <formula>LEFT(J8,5)="CHECK"</formula>
    </cfRule>
    <cfRule type="expression" priority="2" dxfId="4">
      <formula>LEFT(J8,7)="WARNING"</formula>
    </cfRule>
    <cfRule type="expression" priority="3" dxfId="3">
      <formula>J8="OK"</formula>
    </cfRule>
  </conditionalFormatting>
  <conditionalFormatting sqref="M7">
    <cfRule type="expression" priority="4" dxfId="0">
      <formula>LEFT(M7,5)="CHECK"</formula>
    </cfRule>
    <cfRule type="expression" priority="5" dxfId="4">
      <formula>LEFT(M7,7)="WARNING"</formula>
    </cfRule>
    <cfRule type="expression" priority="6" dxfId="3">
      <formula>M7="OK"</formula>
    </cfRule>
  </conditionalFormatting>
  <conditionalFormatting sqref="M15:M74">
    <cfRule type="expression" priority="7" dxfId="1">
      <formula>AND(ISNUMBER(M15),M15&lt;$D$8)</formula>
    </cfRule>
  </conditionalFormatting>
  <conditionalFormatting sqref="O15:O74">
    <cfRule type="expression" priority="8" dxfId="1">
      <formula>AND(ISNUMBER(O15),O15&lt;$G$7)</formula>
    </cfRule>
  </conditionalFormatting>
  <conditionalFormatting sqref="J15:J74">
    <cfRule type="expression" priority="9" dxfId="2">
      <formula>J15="Rejected"</formula>
    </cfRule>
    <cfRule type="expression" priority="10" dxfId="1">
      <formula>J15="Pending"</formula>
    </cfRule>
  </conditionalFormatting>
  <dataValidations count="1">
    <dataValidation sqref="J15:J74" showDropDown="0" showInputMessage="0" showErrorMessage="0" allowBlank="1" type="list">
      <formula1>"Pending,Accepted,Accepted as reduced,Accepted as VO,Rejected"</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U92"/>
  <sheetViews>
    <sheetView workbookViewId="0">
      <pane xSplit="3" ySplit="12" topLeftCell="D13" activePane="bottomRight" state="frozen"/>
      <selection pane="topRight"/>
      <selection pane="bottomLeft"/>
      <selection pane="bottomRight" activeCell="A1" sqref="A1"/>
    </sheetView>
  </sheetViews>
  <sheetFormatPr baseColWidth="8" defaultRowHeight="15"/>
  <cols>
    <col width="5" customWidth="1" min="1" max="1"/>
    <col width="17" customWidth="1" min="2" max="2"/>
    <col width="36" customWidth="1" min="3" max="3"/>
    <col width="12" customWidth="1" min="4" max="4"/>
    <col width="14" customWidth="1" min="5" max="5"/>
    <col width="6" customWidth="1" min="6" max="6"/>
    <col width="12" customWidth="1" min="7" max="7"/>
    <col width="9" customWidth="1" min="8" max="8"/>
    <col width="12" customWidth="1" min="9" max="9"/>
    <col width="12" customWidth="1" min="10" max="10"/>
    <col width="24" customWidth="1" min="11" max="11"/>
    <col width="12" customWidth="1" min="12" max="12"/>
    <col width="10" customWidth="1" min="13" max="13"/>
    <col width="16" customWidth="1" min="14" max="14"/>
    <col width="10" customWidth="1" min="15" max="15"/>
    <col width="20" customWidth="1" min="16" max="16"/>
    <col width="10" customWidth="1" min="17" max="17"/>
    <col width="10" customWidth="1" min="18" max="18"/>
    <col width="10" customWidth="1" min="19" max="19"/>
    <col width="11" customWidth="1" min="20" max="20"/>
    <col width="40" customWidth="1" min="21" max="21"/>
  </cols>
  <sheetData>
    <row r="1" ht="30" customHeight="1">
      <c r="U1" s="1" t="inlineStr">
        <is>
          <t>TPL-SPM-T7  |  project2-me.com</t>
        </is>
      </c>
    </row>
    <row r="2" ht="26" customHeight="1">
      <c r="A2" s="2" t="inlineStr">
        <is>
          <t>YP-48 Drawing and Document Approval Register (illustrative)</t>
        </is>
      </c>
      <c r="B2" s="6" t="n"/>
      <c r="C2" s="6" t="n"/>
      <c r="D2" s="6" t="n"/>
      <c r="E2" s="6" t="n"/>
      <c r="F2" s="6" t="n"/>
      <c r="G2" s="6" t="n"/>
      <c r="H2" s="6" t="n"/>
      <c r="I2" s="6" t="n"/>
      <c r="J2" s="6" t="n"/>
      <c r="K2" s="6" t="n"/>
      <c r="L2" s="6" t="n"/>
      <c r="M2" s="6" t="n"/>
      <c r="N2" s="6" t="n"/>
      <c r="O2" s="6" t="n"/>
      <c r="P2" s="6" t="n"/>
      <c r="Q2" s="6" t="n"/>
      <c r="R2" s="6" t="n"/>
      <c r="S2" s="6" t="n"/>
      <c r="T2" s="6" t="n"/>
      <c r="U2" s="6" t="n"/>
    </row>
    <row r="3" ht="30" customHeight="1">
      <c r="A3" s="3" t="inlineStr">
        <is>
          <t>Illustrative project: Project YP-48 is fictional. Its parameters are chosen from publicly reported industry ranges so the numbers are realistic, but no real yard, owner or yacht is described.</t>
        </is>
      </c>
    </row>
    <row r="5" ht="28" customHeight="1">
      <c r="B5" s="7" t="inlineStr">
        <is>
          <t>As at (date)</t>
        </is>
      </c>
      <c r="C5" s="8" t="n">
        <v>46664</v>
      </c>
      <c r="K5" s="7" t="inlineStr">
        <is>
          <t>Drawings listed</t>
        </is>
      </c>
      <c r="L5" s="9">
        <f>COUNTA($B$13:$B$92)</f>
        <v/>
      </c>
      <c r="N5" s="7" t="inlineStr">
        <is>
          <t>Overdue, no reply</t>
        </is>
      </c>
      <c r="O5" s="9">
        <f>COUNTIF($P$13:$P$92,"Overdue")</f>
        <v/>
      </c>
    </row>
    <row r="6" ht="28" customHeight="1">
      <c r="B6" s="7" t="inlineStr">
        <is>
          <t>Design freeze (date)</t>
        </is>
      </c>
      <c r="C6" s="8" t="n">
        <v>46601</v>
      </c>
      <c r="K6" s="7" t="inlineStr">
        <is>
          <t>Not submitted</t>
        </is>
      </c>
      <c r="L6" s="9">
        <f>COUNTIF($P$13:$P$92,"Not submitted")</f>
        <v/>
      </c>
      <c r="N6" s="7" t="inlineStr">
        <is>
          <t>Deemed approval to check</t>
        </is>
      </c>
      <c r="O6" s="9">
        <f>COUNTIF($P$13:$P$92,"Deemed approval?")</f>
        <v/>
      </c>
    </row>
    <row r="7" ht="28" customHeight="1">
      <c r="B7" s="10" t="inlineStr">
        <is>
          <t>Codes: A approved, B approved with comments, C revise and resubmit, I for information.</t>
        </is>
      </c>
      <c r="K7" s="7" t="inlineStr">
        <is>
          <t>Under review</t>
        </is>
      </c>
      <c r="L7" s="9">
        <f>COUNTIF($P$13:$P$92,"Under review")</f>
        <v/>
      </c>
      <c r="N7" s="7" t="inlineStr">
        <is>
          <t>Reply after need date</t>
        </is>
      </c>
      <c r="O7" s="9">
        <f>COUNTIF($R$13:$R$92,"&lt;0")</f>
        <v/>
      </c>
    </row>
    <row r="8" ht="28" customHeight="1">
      <c r="K8" s="7" t="inlineStr">
        <is>
          <t>Approved (A or B)</t>
        </is>
      </c>
      <c r="L8" s="9">
        <f>COUNTIF($P$13:$P$92,"Approved")+COUNTIF($P$13:$P$92,"Approved with comments")</f>
        <v/>
      </c>
      <c r="N8" s="7" t="inlineStr">
        <is>
          <t>Departs from spec</t>
        </is>
      </c>
      <c r="O8" s="9">
        <f>COUNTIF($S$13:$S$92,"Yes")</f>
        <v/>
      </c>
    </row>
    <row r="9" ht="28" customHeight="1">
      <c r="K9" s="7" t="inlineStr">
        <is>
          <t>Resubmit (C)</t>
        </is>
      </c>
      <c r="L9" s="9">
        <f>COUNTIF($P$13:$P$92,"Resubmit")</f>
        <v/>
      </c>
    </row>
    <row r="12" ht="58" customHeight="1">
      <c r="A12" s="11" t="inlineStr">
        <is>
          <t>No</t>
        </is>
      </c>
      <c r="B12" s="11" t="inlineStr">
        <is>
          <t>Drawing / document no</t>
        </is>
      </c>
      <c r="C12" s="11" t="inlineStr">
        <is>
          <t>Title</t>
        </is>
      </c>
      <c r="D12" s="11" t="inlineStr">
        <is>
          <t>Discipline</t>
        </is>
      </c>
      <c r="E12" s="11" t="inlineStr">
        <is>
          <t>Approval route</t>
        </is>
      </c>
      <c r="F12" s="11" t="inlineStr">
        <is>
          <t>Rev</t>
        </is>
      </c>
      <c r="G12" s="11" t="inlineStr">
        <is>
          <t>Submitted (date)</t>
        </is>
      </c>
      <c r="H12" s="11" t="inlineStr">
        <is>
          <t>Review period (days)</t>
        </is>
      </c>
      <c r="I12" s="11" t="inlineStr">
        <is>
          <t>Due date</t>
        </is>
      </c>
      <c r="J12" s="11" t="inlineStr">
        <is>
          <t>Needed by (date)</t>
        </is>
      </c>
      <c r="K12" s="11" t="inlineStr">
        <is>
          <t>Needed for (schedule activity)</t>
        </is>
      </c>
      <c r="L12" s="11" t="inlineStr">
        <is>
          <t>Response received (date)</t>
        </is>
      </c>
      <c r="M12" s="11" t="inlineStr">
        <is>
          <t>Response code (A/B/C/I)</t>
        </is>
      </c>
      <c r="N12" s="11" t="inlineStr">
        <is>
          <t>Class / flag status (dual-route items)</t>
        </is>
      </c>
      <c r="O12" s="11" t="inlineStr">
        <is>
          <t>Deemed approval allowed?</t>
        </is>
      </c>
      <c r="P12" s="11" t="inlineStr">
        <is>
          <t>Status</t>
        </is>
      </c>
      <c r="Q12" s="11" t="inlineStr">
        <is>
          <t>Days late vs review period</t>
        </is>
      </c>
      <c r="R12" s="11" t="inlineStr">
        <is>
          <t>Float to need (days)</t>
        </is>
      </c>
      <c r="S12" s="11" t="inlineStr">
        <is>
          <t>Departs from spec?</t>
        </is>
      </c>
      <c r="T12" s="11" t="inlineStr">
        <is>
          <t>Frozen item (after design freeze)?</t>
        </is>
      </c>
      <c r="U12" s="11" t="inlineStr">
        <is>
          <t>Comments ref / notes</t>
        </is>
      </c>
    </row>
    <row r="13" ht="30" customHeight="1">
      <c r="A13" s="12" t="n">
        <v>1</v>
      </c>
      <c r="B13" s="12" t="inlineStr">
        <is>
          <t>YP48-000-001</t>
        </is>
      </c>
      <c r="C13" s="12" t="inlineStr">
        <is>
          <t>Technical specification, post-signature issue</t>
        </is>
      </c>
      <c r="D13" s="12" t="inlineStr">
        <is>
          <t>General</t>
        </is>
      </c>
      <c r="E13" s="12" t="inlineStr">
        <is>
          <t>Owner</t>
        </is>
      </c>
      <c r="F13" s="12" t="inlineStr">
        <is>
          <t>B</t>
        </is>
      </c>
      <c r="G13" s="13" t="n">
        <v>46405</v>
      </c>
      <c r="H13" s="12" t="n">
        <v>14</v>
      </c>
      <c r="I13" s="14">
        <f>IF(OR(G13="",H13=""),"",G13+H13)</f>
        <v/>
      </c>
      <c r="J13" s="13" t="n"/>
      <c r="K13" s="12" t="inlineStr"/>
      <c r="L13" s="13" t="n">
        <v>46416</v>
      </c>
      <c r="M13" s="12" t="inlineStr">
        <is>
          <t>A</t>
        </is>
      </c>
      <c r="N13" s="12" t="inlineStr"/>
      <c r="O13" s="12" t="inlineStr">
        <is>
          <t>Yes</t>
        </is>
      </c>
      <c r="P13" s="15">
        <f>IF(B13="","",IF(G13="","Not submitted",IF(M13="A","Approved",IF(M13="B","Approved with comments",IF(M13="C","Resubmit",IF(M13="I","For information",IF(AND($C$5&lt;&gt;"",I13&lt;&gt;"",$C$5&gt;I13),IF(O13="Yes","Deemed approval?","Overdue"),"Under review")))))))</f>
        <v/>
      </c>
      <c r="Q13" s="15">
        <f>IF(I13="","",IF(L13&lt;&gt;"",MAX(0,L13-I13),IF($C$5="","",MAX(0,$C$5-I13))))</f>
        <v/>
      </c>
      <c r="R13" s="15">
        <f>IF(OR(J13="",I13=""),"",J13-IF(L13&lt;&gt;"",L13,MAX(I13,$C$5)))</f>
        <v/>
      </c>
      <c r="S13" s="12" t="inlineStr">
        <is>
          <t>No</t>
        </is>
      </c>
      <c r="T13" s="12" t="inlineStr">
        <is>
          <t>No</t>
        </is>
      </c>
      <c r="U13" s="12" t="inlineStr">
        <is>
          <t>Incorporates the agreed contract-review changes</t>
        </is>
      </c>
    </row>
    <row r="14" ht="30" customHeight="1">
      <c r="A14" s="12" t="n">
        <v>2</v>
      </c>
      <c r="B14" s="12" t="inlineStr">
        <is>
          <t>YP48-100-001</t>
        </is>
      </c>
      <c r="C14" s="12" t="inlineStr">
        <is>
          <t>General arrangement</t>
        </is>
      </c>
      <c r="D14" s="12" t="inlineStr">
        <is>
          <t>General</t>
        </is>
      </c>
      <c r="E14" s="12" t="inlineStr">
        <is>
          <t>Owner+Class</t>
        </is>
      </c>
      <c r="F14" s="12" t="inlineStr">
        <is>
          <t>D</t>
        </is>
      </c>
      <c r="G14" s="13" t="n">
        <v>46559</v>
      </c>
      <c r="H14" s="12" t="n">
        <v>14</v>
      </c>
      <c r="I14" s="14">
        <f>IF(OR(G14="",H14=""),"",G14+H14)</f>
        <v/>
      </c>
      <c r="J14" s="13" t="n">
        <v>46601</v>
      </c>
      <c r="K14" s="12" t="inlineStr">
        <is>
          <t>Design freeze</t>
        </is>
      </c>
      <c r="L14" s="13" t="n">
        <v>46570</v>
      </c>
      <c r="M14" s="12" t="inlineStr">
        <is>
          <t>B</t>
        </is>
      </c>
      <c r="N14" s="12" t="inlineStr">
        <is>
          <t>Approved</t>
        </is>
      </c>
      <c r="O14" s="12" t="inlineStr">
        <is>
          <t>Yes</t>
        </is>
      </c>
      <c r="P14" s="15">
        <f>IF(B14="","",IF(G14="","Not submitted",IF(M14="A","Approved",IF(M14="B","Approved with comments",IF(M14="C","Resubmit",IF(M14="I","For information",IF(AND($C$5&lt;&gt;"",I14&lt;&gt;"",$C$5&gt;I14),IF(O14="Yes","Deemed approval?","Overdue"),"Under review")))))))</f>
        <v/>
      </c>
      <c r="Q14" s="15">
        <f>IF(I14="","",IF(L14&lt;&gt;"",MAX(0,L14-I14),IF($C$5="","",MAX(0,$C$5-I14))))</f>
        <v/>
      </c>
      <c r="R14" s="15">
        <f>IF(OR(J14="",I14=""),"",J14-IF(L14&lt;&gt;"",L14,MAX(I14,$C$5)))</f>
        <v/>
      </c>
      <c r="S14" s="12" t="inlineStr">
        <is>
          <t>No</t>
        </is>
      </c>
      <c r="T14" s="12" t="inlineStr">
        <is>
          <t>No</t>
        </is>
      </c>
      <c r="U14" s="12" t="inlineStr">
        <is>
          <t>Rev D is the freeze GA once B comments are in rev E</t>
        </is>
      </c>
    </row>
    <row r="15" ht="30" customHeight="1">
      <c r="A15" s="12" t="n">
        <v>3</v>
      </c>
      <c r="B15" s="12" t="inlineStr">
        <is>
          <t>YP48-100-002</t>
        </is>
      </c>
      <c r="C15" s="12" t="inlineStr">
        <is>
          <t>Preliminary tonnage and volume calculation</t>
        </is>
      </c>
      <c r="D15" s="12" t="inlineStr">
        <is>
          <t>Naval arch.</t>
        </is>
      </c>
      <c r="E15" s="12" t="inlineStr">
        <is>
          <t>Owner</t>
        </is>
      </c>
      <c r="F15" s="12" t="inlineStr">
        <is>
          <t>B</t>
        </is>
      </c>
      <c r="G15" s="13" t="n">
        <v>46566</v>
      </c>
      <c r="H15" s="12" t="n">
        <v>14</v>
      </c>
      <c r="I15" s="14">
        <f>IF(OR(G15="",H15=""),"",G15+H15)</f>
        <v/>
      </c>
      <c r="J15" s="13" t="n">
        <v>46601</v>
      </c>
      <c r="K15" s="12" t="inlineStr">
        <is>
          <t>Design freeze</t>
        </is>
      </c>
      <c r="L15" s="13" t="n">
        <v>46577</v>
      </c>
      <c r="M15" s="12" t="inlineStr">
        <is>
          <t>A</t>
        </is>
      </c>
      <c r="N15" s="12" t="inlineStr"/>
      <c r="O15" s="12" t="inlineStr">
        <is>
          <t>Yes</t>
        </is>
      </c>
      <c r="P15" s="15">
        <f>IF(B15="","",IF(G15="","Not submitted",IF(M15="A","Approved",IF(M15="B","Approved with comments",IF(M15="C","Resubmit",IF(M15="I","For information",IF(AND($C$5&lt;&gt;"",I15&lt;&gt;"",$C$5&gt;I15),IF(O15="Yes","Deemed approval?","Overdue"),"Under review")))))))</f>
        <v/>
      </c>
      <c r="Q15" s="15">
        <f>IF(I15="","",IF(L15&lt;&gt;"",MAX(0,L15-I15),IF($C$5="","",MAX(0,$C$5-I15))))</f>
        <v/>
      </c>
      <c r="R15" s="15">
        <f>IF(OR(J15="",I15=""),"",J15-IF(L15&lt;&gt;"",L15,MAX(I15,$C$5)))</f>
        <v/>
      </c>
      <c r="S15" s="12" t="inlineStr">
        <is>
          <t>No</t>
        </is>
      </c>
      <c r="T15" s="12" t="inlineStr">
        <is>
          <t>No</t>
        </is>
      </c>
      <c r="U15" s="12" t="inlineStr">
        <is>
          <t>Estimate 493.9 GT at freeze</t>
        </is>
      </c>
    </row>
    <row r="16" ht="30" customHeight="1">
      <c r="A16" s="12" t="n">
        <v>4</v>
      </c>
      <c r="B16" s="12" t="inlineStr">
        <is>
          <t>YP48-100-003</t>
        </is>
      </c>
      <c r="C16" s="12" t="inlineStr">
        <is>
          <t>Lightship weight estimate, update 3</t>
        </is>
      </c>
      <c r="D16" s="12" t="inlineStr">
        <is>
          <t>Naval arch.</t>
        </is>
      </c>
      <c r="E16" s="12" t="inlineStr">
        <is>
          <t>Owner</t>
        </is>
      </c>
      <c r="F16" s="12" t="inlineStr">
        <is>
          <t>C</t>
        </is>
      </c>
      <c r="G16" s="13" t="n">
        <v>46615</v>
      </c>
      <c r="H16" s="12" t="n">
        <v>14</v>
      </c>
      <c r="I16" s="14">
        <f>IF(OR(G16="",H16=""),"",G16+H16)</f>
        <v/>
      </c>
      <c r="J16" s="13" t="n"/>
      <c r="K16" s="12" t="inlineStr"/>
      <c r="L16" s="13" t="n"/>
      <c r="M16" s="12" t="inlineStr"/>
      <c r="N16" s="12" t="inlineStr"/>
      <c r="O16" s="12" t="inlineStr">
        <is>
          <t>Yes</t>
        </is>
      </c>
      <c r="P16" s="15">
        <f>IF(B16="","",IF(G16="","Not submitted",IF(M16="A","Approved",IF(M16="B","Approved with comments",IF(M16="C","Resubmit",IF(M16="I","For information",IF(AND($C$5&lt;&gt;"",I16&lt;&gt;"",$C$5&gt;I16),IF(O16="Yes","Deemed approval?","Overdue"),"Under review")))))))</f>
        <v/>
      </c>
      <c r="Q16" s="15">
        <f>IF(I16="","",IF(L16&lt;&gt;"",MAX(0,L16-I16),IF($C$5="","",MAX(0,$C$5-I16))))</f>
        <v/>
      </c>
      <c r="R16" s="15">
        <f>IF(OR(J16="",I16=""),"",J16-IF(L16&lt;&gt;"",L16,MAX(I16,$C$5)))</f>
        <v/>
      </c>
      <c r="S16" s="12" t="inlineStr">
        <is>
          <t>No</t>
        </is>
      </c>
      <c r="T16" s="12" t="inlineStr">
        <is>
          <t>No</t>
        </is>
      </c>
      <c r="U16" s="12" t="inlineStr">
        <is>
          <t>No reply yet: check before the deemed date passes</t>
        </is>
      </c>
    </row>
    <row r="17" ht="30" customHeight="1">
      <c r="A17" s="12" t="n">
        <v>5</v>
      </c>
      <c r="B17" s="12" t="inlineStr">
        <is>
          <t>YP48-200-001</t>
        </is>
      </c>
      <c r="C17" s="12" t="inlineStr">
        <is>
          <t>Midship section and scantlings</t>
        </is>
      </c>
      <c r="D17" s="12" t="inlineStr">
        <is>
          <t>Hull</t>
        </is>
      </c>
      <c r="E17" s="12" t="inlineStr">
        <is>
          <t>Owner+Class</t>
        </is>
      </c>
      <c r="F17" s="12" t="inlineStr">
        <is>
          <t>A</t>
        </is>
      </c>
      <c r="G17" s="13" t="n">
        <v>46433</v>
      </c>
      <c r="H17" s="12" t="n">
        <v>14</v>
      </c>
      <c r="I17" s="14">
        <f>IF(OR(G17="",H17=""),"",G17+H17)</f>
        <v/>
      </c>
      <c r="J17" s="13" t="n">
        <v>46510</v>
      </c>
      <c r="K17" s="12" t="inlineStr">
        <is>
          <t>Start of steel cutting</t>
        </is>
      </c>
      <c r="L17" s="13" t="n">
        <v>46444</v>
      </c>
      <c r="M17" s="12" t="inlineStr">
        <is>
          <t>A</t>
        </is>
      </c>
      <c r="N17" s="12" t="inlineStr">
        <is>
          <t>Approved</t>
        </is>
      </c>
      <c r="O17" s="12" t="inlineStr">
        <is>
          <t>Yes</t>
        </is>
      </c>
      <c r="P17" s="15">
        <f>IF(B17="","",IF(G17="","Not submitted",IF(M17="A","Approved",IF(M17="B","Approved with comments",IF(M17="C","Resubmit",IF(M17="I","For information",IF(AND($C$5&lt;&gt;"",I17&lt;&gt;"",$C$5&gt;I17),IF(O17="Yes","Deemed approval?","Overdue"),"Under review")))))))</f>
        <v/>
      </c>
      <c r="Q17" s="15">
        <f>IF(I17="","",IF(L17&lt;&gt;"",MAX(0,L17-I17),IF($C$5="","",MAX(0,$C$5-I17))))</f>
        <v/>
      </c>
      <c r="R17" s="15">
        <f>IF(OR(J17="",I17=""),"",J17-IF(L17&lt;&gt;"",L17,MAX(I17,$C$5)))</f>
        <v/>
      </c>
      <c r="S17" s="12" t="inlineStr">
        <is>
          <t>No</t>
        </is>
      </c>
      <c r="T17" s="12" t="inlineStr">
        <is>
          <t>No</t>
        </is>
      </c>
      <c r="U17" s="12" t="inlineStr"/>
    </row>
    <row r="18" ht="30" customHeight="1">
      <c r="A18" s="12" t="n">
        <v>6</v>
      </c>
      <c r="B18" s="12" t="inlineStr">
        <is>
          <t>YP48-200-010</t>
        </is>
      </c>
      <c r="C18" s="12" t="inlineStr">
        <is>
          <t>Shell expansion</t>
        </is>
      </c>
      <c r="D18" s="12" t="inlineStr">
        <is>
          <t>Hull</t>
        </is>
      </c>
      <c r="E18" s="12" t="inlineStr">
        <is>
          <t>Class</t>
        </is>
      </c>
      <c r="F18" s="12" t="inlineStr">
        <is>
          <t>1</t>
        </is>
      </c>
      <c r="G18" s="13" t="n">
        <v>46454</v>
      </c>
      <c r="H18" s="12" t="n">
        <v>30</v>
      </c>
      <c r="I18" s="14">
        <f>IF(OR(G18="",H18=""),"",G18+H18)</f>
        <v/>
      </c>
      <c r="J18" s="13" t="n">
        <v>46510</v>
      </c>
      <c r="K18" s="12" t="inlineStr">
        <is>
          <t>Start of steel cutting</t>
        </is>
      </c>
      <c r="L18" s="13" t="n">
        <v>46479</v>
      </c>
      <c r="M18" s="12" t="inlineStr">
        <is>
          <t>A</t>
        </is>
      </c>
      <c r="N18" s="12" t="inlineStr"/>
      <c r="O18" s="12" t="inlineStr">
        <is>
          <t>No</t>
        </is>
      </c>
      <c r="P18" s="15">
        <f>IF(B18="","",IF(G18="","Not submitted",IF(M18="A","Approved",IF(M18="B","Approved with comments",IF(M18="C","Resubmit",IF(M18="I","For information",IF(AND($C$5&lt;&gt;"",I18&lt;&gt;"",$C$5&gt;I18),IF(O18="Yes","Deemed approval?","Overdue"),"Under review")))))))</f>
        <v/>
      </c>
      <c r="Q18" s="15">
        <f>IF(I18="","",IF(L18&lt;&gt;"",MAX(0,L18-I18),IF($C$5="","",MAX(0,$C$5-I18))))</f>
        <v/>
      </c>
      <c r="R18" s="15">
        <f>IF(OR(J18="",I18=""),"",J18-IF(L18&lt;&gt;"",L18,MAX(I18,$C$5)))</f>
        <v/>
      </c>
      <c r="S18" s="12" t="inlineStr">
        <is>
          <t>No</t>
        </is>
      </c>
      <c r="T18" s="12" t="inlineStr">
        <is>
          <t>No</t>
        </is>
      </c>
      <c r="U18" s="12" t="inlineStr">
        <is>
          <t>Class period is the Yard's planning assumption</t>
        </is>
      </c>
    </row>
    <row r="19" ht="30" customHeight="1">
      <c r="A19" s="12" t="n">
        <v>7</v>
      </c>
      <c r="B19" s="12" t="inlineStr">
        <is>
          <t>YP48-200-020</t>
        </is>
      </c>
      <c r="C19" s="12" t="inlineStr">
        <is>
          <t>Aluminium superstructure structure</t>
        </is>
      </c>
      <c r="D19" s="12" t="inlineStr">
        <is>
          <t>Hull</t>
        </is>
      </c>
      <c r="E19" s="12" t="inlineStr">
        <is>
          <t>Owner+Class</t>
        </is>
      </c>
      <c r="F19" s="12" t="inlineStr">
        <is>
          <t>C</t>
        </is>
      </c>
      <c r="G19" s="13" t="n">
        <v>46524</v>
      </c>
      <c r="H19" s="12" t="n">
        <v>14</v>
      </c>
      <c r="I19" s="14">
        <f>IF(OR(G19="",H19=""),"",G19+H19)</f>
        <v/>
      </c>
      <c r="J19" s="13" t="n">
        <v>46631</v>
      </c>
      <c r="K19" s="12" t="inlineStr">
        <is>
          <t>Aluminium superstructure</t>
        </is>
      </c>
      <c r="L19" s="13" t="n">
        <v>46535</v>
      </c>
      <c r="M19" s="12" t="inlineStr">
        <is>
          <t>A</t>
        </is>
      </c>
      <c r="N19" s="12" t="inlineStr">
        <is>
          <t>Approved with comments</t>
        </is>
      </c>
      <c r="O19" s="12" t="inlineStr">
        <is>
          <t>Yes</t>
        </is>
      </c>
      <c r="P19" s="15">
        <f>IF(B19="","",IF(G19="","Not submitted",IF(M19="A","Approved",IF(M19="B","Approved with comments",IF(M19="C","Resubmit",IF(M19="I","For information",IF(AND($C$5&lt;&gt;"",I19&lt;&gt;"",$C$5&gt;I19),IF(O19="Yes","Deemed approval?","Overdue"),"Under review")))))))</f>
        <v/>
      </c>
      <c r="Q19" s="15">
        <f>IF(I19="","",IF(L19&lt;&gt;"",MAX(0,L19-I19),IF($C$5="","",MAX(0,$C$5-I19))))</f>
        <v/>
      </c>
      <c r="R19" s="15">
        <f>IF(OR(J19="",I19=""),"",J19-IF(L19&lt;&gt;"",L19,MAX(I19,$C$5)))</f>
        <v/>
      </c>
      <c r="S19" s="12" t="inlineStr">
        <is>
          <t>No</t>
        </is>
      </c>
      <c r="T19" s="12" t="inlineStr">
        <is>
          <t>No</t>
        </is>
      </c>
      <c r="U19" s="12" t="inlineStr">
        <is>
          <t>Rev B returned C by owner (window framing); rev C approved</t>
        </is>
      </c>
    </row>
    <row r="20" ht="30" customHeight="1">
      <c r="A20" s="12" t="n">
        <v>8</v>
      </c>
      <c r="B20" s="12" t="inlineStr">
        <is>
          <t>YP48-200-030</t>
        </is>
      </c>
      <c r="C20" s="12" t="inlineStr">
        <is>
          <t>Superstructure to hull connection detail</t>
        </is>
      </c>
      <c r="D20" s="12" t="inlineStr">
        <is>
          <t>Hull</t>
        </is>
      </c>
      <c r="E20" s="12" t="inlineStr">
        <is>
          <t>Owner+Class</t>
        </is>
      </c>
      <c r="F20" s="12" t="inlineStr">
        <is>
          <t>A</t>
        </is>
      </c>
      <c r="G20" s="13" t="n">
        <v>46608</v>
      </c>
      <c r="H20" s="12" t="n">
        <v>14</v>
      </c>
      <c r="I20" s="14">
        <f>IF(OR(G20="",H20=""),"",G20+H20)</f>
        <v/>
      </c>
      <c r="J20" s="13" t="n">
        <v>46846</v>
      </c>
      <c r="K20" s="12" t="inlineStr">
        <is>
          <t>Join superstructure to hull</t>
        </is>
      </c>
      <c r="L20" s="13" t="n">
        <v>46619</v>
      </c>
      <c r="M20" s="12" t="inlineStr">
        <is>
          <t>B</t>
        </is>
      </c>
      <c r="N20" s="12" t="inlineStr">
        <is>
          <t>Pending</t>
        </is>
      </c>
      <c r="O20" s="12" t="inlineStr">
        <is>
          <t>Yes</t>
        </is>
      </c>
      <c r="P20" s="15">
        <f>IF(B20="","",IF(G20="","Not submitted",IF(M20="A","Approved",IF(M20="B","Approved with comments",IF(M20="C","Resubmit",IF(M20="I","For information",IF(AND($C$5&lt;&gt;"",I20&lt;&gt;"",$C$5&gt;I20),IF(O20="Yes","Deemed approval?","Overdue"),"Under review")))))))</f>
        <v/>
      </c>
      <c r="Q20" s="15">
        <f>IF(I20="","",IF(L20&lt;&gt;"",MAX(0,L20-I20),IF($C$5="","",MAX(0,$C$5-I20))))</f>
        <v/>
      </c>
      <c r="R20" s="15">
        <f>IF(OR(J20="",I20=""),"",J20-IF(L20&lt;&gt;"",L20,MAX(I20,$C$5)))</f>
        <v/>
      </c>
      <c r="S20" s="12" t="inlineStr">
        <is>
          <t>No</t>
        </is>
      </c>
      <c r="T20" s="12" t="inlineStr">
        <is>
          <t>No</t>
        </is>
      </c>
      <c r="U20" s="12" t="inlineStr"/>
    </row>
    <row r="21" ht="30" customHeight="1">
      <c r="A21" s="12" t="n">
        <v>9</v>
      </c>
      <c r="B21" s="12" t="inlineStr">
        <is>
          <t>YP48-300-001</t>
        </is>
      </c>
      <c r="C21" s="12" t="inlineStr">
        <is>
          <t>Machinery arrangement</t>
        </is>
      </c>
      <c r="D21" s="12" t="inlineStr">
        <is>
          <t>Machinery</t>
        </is>
      </c>
      <c r="E21" s="12" t="inlineStr">
        <is>
          <t>Owner+Class</t>
        </is>
      </c>
      <c r="F21" s="12" t="inlineStr">
        <is>
          <t>B</t>
        </is>
      </c>
      <c r="G21" s="13" t="n">
        <v>46531</v>
      </c>
      <c r="H21" s="12" t="n">
        <v>14</v>
      </c>
      <c r="I21" s="14">
        <f>IF(OR(G21="",H21=""),"",G21+H21)</f>
        <v/>
      </c>
      <c r="J21" s="13" t="n">
        <v>46722</v>
      </c>
      <c r="K21" s="12" t="inlineStr">
        <is>
          <t>Main engine installation</t>
        </is>
      </c>
      <c r="L21" s="13" t="n">
        <v>46542</v>
      </c>
      <c r="M21" s="12" t="inlineStr">
        <is>
          <t>B</t>
        </is>
      </c>
      <c r="N21" s="12" t="inlineStr">
        <is>
          <t>Approved with comments</t>
        </is>
      </c>
      <c r="O21" s="12" t="inlineStr">
        <is>
          <t>Yes</t>
        </is>
      </c>
      <c r="P21" s="15">
        <f>IF(B21="","",IF(G21="","Not submitted",IF(M21="A","Approved",IF(M21="B","Approved with comments",IF(M21="C","Resubmit",IF(M21="I","For information",IF(AND($C$5&lt;&gt;"",I21&lt;&gt;"",$C$5&gt;I21),IF(O21="Yes","Deemed approval?","Overdue"),"Under review")))))))</f>
        <v/>
      </c>
      <c r="Q21" s="15">
        <f>IF(I21="","",IF(L21&lt;&gt;"",MAX(0,L21-I21),IF($C$5="","",MAX(0,$C$5-I21))))</f>
        <v/>
      </c>
      <c r="R21" s="15">
        <f>IF(OR(J21="",I21=""),"",J21-IF(L21&lt;&gt;"",L21,MAX(I21,$C$5)))</f>
        <v/>
      </c>
      <c r="S21" s="12" t="inlineStr">
        <is>
          <t>No</t>
        </is>
      </c>
      <c r="T21" s="12" t="inlineStr">
        <is>
          <t>No</t>
        </is>
      </c>
      <c r="U21" s="12" t="inlineStr"/>
    </row>
    <row r="22" ht="30" customHeight="1">
      <c r="A22" s="12" t="n">
        <v>10</v>
      </c>
      <c r="B22" s="12" t="inlineStr">
        <is>
          <t>YP48-300-010</t>
        </is>
      </c>
      <c r="C22" s="12" t="inlineStr">
        <is>
          <t>Shafting arrangement and alignment calculation</t>
        </is>
      </c>
      <c r="D22" s="12" t="inlineStr">
        <is>
          <t>Machinery</t>
        </is>
      </c>
      <c r="E22" s="12" t="inlineStr">
        <is>
          <t>Class</t>
        </is>
      </c>
      <c r="F22" s="12" t="inlineStr">
        <is>
          <t>A</t>
        </is>
      </c>
      <c r="G22" s="13" t="n">
        <v>46573</v>
      </c>
      <c r="H22" s="12" t="n">
        <v>30</v>
      </c>
      <c r="I22" s="14">
        <f>IF(OR(G22="",H22=""),"",G22+H22)</f>
        <v/>
      </c>
      <c r="J22" s="13" t="n">
        <v>46755</v>
      </c>
      <c r="K22" s="12" t="inlineStr">
        <is>
          <t>Main engine installation</t>
        </is>
      </c>
      <c r="L22" s="13" t="n"/>
      <c r="M22" s="12" t="inlineStr"/>
      <c r="N22" s="12" t="inlineStr"/>
      <c r="O22" s="12" t="inlineStr">
        <is>
          <t>No</t>
        </is>
      </c>
      <c r="P22" s="15">
        <f>IF(B22="","",IF(G22="","Not submitted",IF(M22="A","Approved",IF(M22="B","Approved with comments",IF(M22="C","Resubmit",IF(M22="I","For information",IF(AND($C$5&lt;&gt;"",I22&lt;&gt;"",$C$5&gt;I22),IF(O22="Yes","Deemed approval?","Overdue"),"Under review")))))))</f>
        <v/>
      </c>
      <c r="Q22" s="15">
        <f>IF(I22="","",IF(L22&lt;&gt;"",MAX(0,L22-I22),IF($C$5="","",MAX(0,$C$5-I22))))</f>
        <v/>
      </c>
      <c r="R22" s="15">
        <f>IF(OR(J22="",I22=""),"",J22-IF(L22&lt;&gt;"",L22,MAX(I22,$C$5)))</f>
        <v/>
      </c>
      <c r="S22" s="12" t="inlineStr">
        <is>
          <t>No</t>
        </is>
      </c>
      <c r="T22" s="12" t="inlineStr">
        <is>
          <t>No</t>
        </is>
      </c>
      <c r="U22" s="12" t="inlineStr">
        <is>
          <t>Chased with class at weekly meeting</t>
        </is>
      </c>
    </row>
    <row r="23" ht="30" customHeight="1">
      <c r="A23" s="12" t="n">
        <v>11</v>
      </c>
      <c r="B23" s="12" t="inlineStr">
        <is>
          <t>YP48-400-001</t>
        </is>
      </c>
      <c r="C23" s="12" t="inlineStr">
        <is>
          <t>Electrical load balance</t>
        </is>
      </c>
      <c r="D23" s="12" t="inlineStr">
        <is>
          <t>Electrical</t>
        </is>
      </c>
      <c r="E23" s="12" t="inlineStr">
        <is>
          <t>Owner+Class</t>
        </is>
      </c>
      <c r="F23" s="12" t="inlineStr">
        <is>
          <t>A</t>
        </is>
      </c>
      <c r="G23" s="13" t="n">
        <v>46587</v>
      </c>
      <c r="H23" s="12" t="n">
        <v>14</v>
      </c>
      <c r="I23" s="14">
        <f>IF(OR(G23="",H23=""),"",G23+H23)</f>
        <v/>
      </c>
      <c r="J23" s="13" t="n">
        <v>46722</v>
      </c>
      <c r="K23" s="12" t="inlineStr">
        <is>
          <t>Piping, HVAC, electrical and cabling</t>
        </is>
      </c>
      <c r="L23" s="13" t="n">
        <v>46598</v>
      </c>
      <c r="M23" s="12" t="inlineStr">
        <is>
          <t>A</t>
        </is>
      </c>
      <c r="N23" s="12" t="inlineStr">
        <is>
          <t>Pending</t>
        </is>
      </c>
      <c r="O23" s="12" t="inlineStr">
        <is>
          <t>Yes</t>
        </is>
      </c>
      <c r="P23" s="15">
        <f>IF(B23="","",IF(G23="","Not submitted",IF(M23="A","Approved",IF(M23="B","Approved with comments",IF(M23="C","Resubmit",IF(M23="I","For information",IF(AND($C$5&lt;&gt;"",I23&lt;&gt;"",$C$5&gt;I23),IF(O23="Yes","Deemed approval?","Overdue"),"Under review")))))))</f>
        <v/>
      </c>
      <c r="Q23" s="15">
        <f>IF(I23="","",IF(L23&lt;&gt;"",MAX(0,L23-I23),IF($C$5="","",MAX(0,$C$5-I23))))</f>
        <v/>
      </c>
      <c r="R23" s="15">
        <f>IF(OR(J23="",I23=""),"",J23-IF(L23&lt;&gt;"",L23,MAX(I23,$C$5)))</f>
        <v/>
      </c>
      <c r="S23" s="12" t="inlineStr">
        <is>
          <t>No</t>
        </is>
      </c>
      <c r="T23" s="12" t="inlineStr">
        <is>
          <t>No</t>
        </is>
      </c>
      <c r="U23" s="12" t="inlineStr"/>
    </row>
    <row r="24" ht="30" customHeight="1">
      <c r="A24" s="12" t="n">
        <v>12</v>
      </c>
      <c r="B24" s="12" t="inlineStr">
        <is>
          <t>YP48-500-001</t>
        </is>
      </c>
      <c r="C24" s="12" t="inlineStr">
        <is>
          <t>Fire control and escape plan</t>
        </is>
      </c>
      <c r="D24" s="12" t="inlineStr">
        <is>
          <t>Safety</t>
        </is>
      </c>
      <c r="E24" s="12" t="inlineStr">
        <is>
          <t>Owner+Class</t>
        </is>
      </c>
      <c r="F24" s="12" t="inlineStr">
        <is>
          <t>A</t>
        </is>
      </c>
      <c r="G24" s="13" t="n">
        <v>46566</v>
      </c>
      <c r="H24" s="12" t="n">
        <v>14</v>
      </c>
      <c r="I24" s="14">
        <f>IF(OR(G24="",H24=""),"",G24+H24)</f>
        <v/>
      </c>
      <c r="J24" s="13" t="n">
        <v>46601</v>
      </c>
      <c r="K24" s="12" t="inlineStr">
        <is>
          <t>Design freeze</t>
        </is>
      </c>
      <c r="L24" s="13" t="n">
        <v>46577</v>
      </c>
      <c r="M24" s="12" t="inlineStr">
        <is>
          <t>A</t>
        </is>
      </c>
      <c r="N24" s="12" t="inlineStr">
        <is>
          <t>Approved with comments</t>
        </is>
      </c>
      <c r="O24" s="12" t="inlineStr">
        <is>
          <t>Yes</t>
        </is>
      </c>
      <c r="P24" s="15">
        <f>IF(B24="","",IF(G24="","Not submitted",IF(M24="A","Approved",IF(M24="B","Approved with comments",IF(M24="C","Resubmit",IF(M24="I","For information",IF(AND($C$5&lt;&gt;"",I24&lt;&gt;"",$C$5&gt;I24),IF(O24="Yes","Deemed approval?","Overdue"),"Under review")))))))</f>
        <v/>
      </c>
      <c r="Q24" s="15">
        <f>IF(I24="","",IF(L24&lt;&gt;"",MAX(0,L24-I24),IF($C$5="","",MAX(0,$C$5-I24))))</f>
        <v/>
      </c>
      <c r="R24" s="15">
        <f>IF(OR(J24="",I24=""),"",J24-IF(L24&lt;&gt;"",L24,MAX(I24,$C$5)))</f>
        <v/>
      </c>
      <c r="S24" s="12" t="inlineStr">
        <is>
          <t>No</t>
        </is>
      </c>
      <c r="T24" s="12" t="inlineStr">
        <is>
          <t>No</t>
        </is>
      </c>
      <c r="U24" s="12" t="inlineStr">
        <is>
          <t>Code items via class acting as RO (illustrative split)</t>
        </is>
      </c>
    </row>
    <row r="25" ht="30" customHeight="1">
      <c r="A25" s="12" t="n">
        <v>13</v>
      </c>
      <c r="B25" s="12" t="inlineStr">
        <is>
          <t>YP48-500-010</t>
        </is>
      </c>
      <c r="C25" s="12" t="inlineStr">
        <is>
          <t>Structural fire protection plan</t>
        </is>
      </c>
      <c r="D25" s="12" t="inlineStr">
        <is>
          <t>Safety</t>
        </is>
      </c>
      <c r="E25" s="12" t="inlineStr">
        <is>
          <t>Class</t>
        </is>
      </c>
      <c r="F25" s="12" t="inlineStr">
        <is>
          <t>A</t>
        </is>
      </c>
      <c r="G25" s="13" t="n">
        <v>46601</v>
      </c>
      <c r="H25" s="12" t="n">
        <v>30</v>
      </c>
      <c r="I25" s="14">
        <f>IF(OR(G25="",H25=""),"",G25+H25)</f>
        <v/>
      </c>
      <c r="J25" s="13" t="n">
        <v>46722</v>
      </c>
      <c r="K25" s="12" t="inlineStr">
        <is>
          <t>Piping, HVAC, electrical and cabling</t>
        </is>
      </c>
      <c r="L25" s="13" t="n">
        <v>46654</v>
      </c>
      <c r="M25" s="12" t="inlineStr">
        <is>
          <t>B</t>
        </is>
      </c>
      <c r="N25" s="12" t="inlineStr"/>
      <c r="O25" s="12" t="inlineStr">
        <is>
          <t>No</t>
        </is>
      </c>
      <c r="P25" s="15">
        <f>IF(B25="","",IF(G25="","Not submitted",IF(M25="A","Approved",IF(M25="B","Approved with comments",IF(M25="C","Resubmit",IF(M25="I","For information",IF(AND($C$5&lt;&gt;"",I25&lt;&gt;"",$C$5&gt;I25),IF(O25="Yes","Deemed approval?","Overdue"),"Under review")))))))</f>
        <v/>
      </c>
      <c r="Q25" s="15">
        <f>IF(I25="","",IF(L25&lt;&gt;"",MAX(0,L25-I25),IF($C$5="","",MAX(0,$C$5-I25))))</f>
        <v/>
      </c>
      <c r="R25" s="15">
        <f>IF(OR(J25="",I25=""),"",J25-IF(L25&lt;&gt;"",L25,MAX(I25,$C$5)))</f>
        <v/>
      </c>
      <c r="S25" s="12" t="inlineStr">
        <is>
          <t>No</t>
        </is>
      </c>
      <c r="T25" s="12" t="inlineStr">
        <is>
          <t>No</t>
        </is>
      </c>
      <c r="U25" s="12" t="inlineStr"/>
    </row>
    <row r="26" ht="30" customHeight="1">
      <c r="A26" s="12" t="n">
        <v>14</v>
      </c>
      <c r="B26" s="12" t="inlineStr">
        <is>
          <t>YP48-600-001</t>
        </is>
      </c>
      <c r="C26" s="12" t="inlineStr">
        <is>
          <t>Interior layout, lower deck guest cabins</t>
        </is>
      </c>
      <c r="D26" s="12" t="inlineStr">
        <is>
          <t>Interior</t>
        </is>
      </c>
      <c r="E26" s="12" t="inlineStr">
        <is>
          <t>Owner</t>
        </is>
      </c>
      <c r="F26" s="12" t="inlineStr">
        <is>
          <t>C</t>
        </is>
      </c>
      <c r="G26" s="13" t="n">
        <v>46552</v>
      </c>
      <c r="H26" s="12" t="n">
        <v>21</v>
      </c>
      <c r="I26" s="14">
        <f>IF(OR(G26="",H26=""),"",G26+H26)</f>
        <v/>
      </c>
      <c r="J26" s="13" t="n">
        <v>46601</v>
      </c>
      <c r="K26" s="12" t="inlineStr">
        <is>
          <t>Design freeze</t>
        </is>
      </c>
      <c r="L26" s="13" t="n">
        <v>46570</v>
      </c>
      <c r="M26" s="12" t="inlineStr">
        <is>
          <t>A</t>
        </is>
      </c>
      <c r="N26" s="12" t="inlineStr"/>
      <c r="O26" s="12" t="inlineStr">
        <is>
          <t>No</t>
        </is>
      </c>
      <c r="P26" s="15">
        <f>IF(B26="","",IF(G26="","Not submitted",IF(M26="A","Approved",IF(M26="B","Approved with comments",IF(M26="C","Resubmit",IF(M26="I","For information",IF(AND($C$5&lt;&gt;"",I26&lt;&gt;"",$C$5&gt;I26),IF(O26="Yes","Deemed approval?","Overdue"),"Under review")))))))</f>
        <v/>
      </c>
      <c r="Q26" s="15">
        <f>IF(I26="","",IF(L26&lt;&gt;"",MAX(0,L26-I26),IF($C$5="","",MAX(0,$C$5-I26))))</f>
        <v/>
      </c>
      <c r="R26" s="15">
        <f>IF(OR(J26="",I26=""),"",J26-IF(L26&lt;&gt;"",L26,MAX(I26,$C$5)))</f>
        <v/>
      </c>
      <c r="S26" s="12" t="inlineStr">
        <is>
          <t>No</t>
        </is>
      </c>
      <c r="T26" s="12" t="inlineStr">
        <is>
          <t>No</t>
        </is>
      </c>
      <c r="U26" s="12" t="inlineStr"/>
    </row>
    <row r="27" ht="30" customHeight="1">
      <c r="A27" s="12" t="n">
        <v>15</v>
      </c>
      <c r="B27" s="12" t="inlineStr">
        <is>
          <t>YP48-600-002</t>
        </is>
      </c>
      <c r="C27" s="12" t="inlineStr">
        <is>
          <t>Interior layout, main deck and owner's suite</t>
        </is>
      </c>
      <c r="D27" s="12" t="inlineStr">
        <is>
          <t>Interior</t>
        </is>
      </c>
      <c r="E27" s="12" t="inlineStr">
        <is>
          <t>Owner</t>
        </is>
      </c>
      <c r="F27" s="12" t="inlineStr">
        <is>
          <t>D</t>
        </is>
      </c>
      <c r="G27" s="13" t="n">
        <v>46580</v>
      </c>
      <c r="H27" s="12" t="n">
        <v>21</v>
      </c>
      <c r="I27" s="14">
        <f>IF(OR(G27="",H27=""),"",G27+H27)</f>
        <v/>
      </c>
      <c r="J27" s="13" t="n">
        <v>46601</v>
      </c>
      <c r="K27" s="12" t="inlineStr">
        <is>
          <t>Design freeze</t>
        </is>
      </c>
      <c r="L27" s="13" t="n">
        <v>46598</v>
      </c>
      <c r="M27" s="12" t="inlineStr">
        <is>
          <t>B</t>
        </is>
      </c>
      <c r="N27" s="12" t="inlineStr"/>
      <c r="O27" s="12" t="inlineStr">
        <is>
          <t>No</t>
        </is>
      </c>
      <c r="P27" s="15">
        <f>IF(B27="","",IF(G27="","Not submitted",IF(M27="A","Approved",IF(M27="B","Approved with comments",IF(M27="C","Resubmit",IF(M27="I","For information",IF(AND($C$5&lt;&gt;"",I27&lt;&gt;"",$C$5&gt;I27),IF(O27="Yes","Deemed approval?","Overdue"),"Under review")))))))</f>
        <v/>
      </c>
      <c r="Q27" s="15">
        <f>IF(I27="","",IF(L27&lt;&gt;"",MAX(0,L27-I27),IF($C$5="","",MAX(0,$C$5-I27))))</f>
        <v/>
      </c>
      <c r="R27" s="15">
        <f>IF(OR(J27="",I27=""),"",J27-IF(L27&lt;&gt;"",L27,MAX(I27,$C$5)))</f>
        <v/>
      </c>
      <c r="S27" s="12" t="inlineStr">
        <is>
          <t>No</t>
        </is>
      </c>
      <c r="T27" s="12" t="inlineStr">
        <is>
          <t>No</t>
        </is>
      </c>
      <c r="U27" s="12" t="inlineStr"/>
    </row>
    <row r="28" ht="30" customHeight="1">
      <c r="A28" s="12" t="n">
        <v>16</v>
      </c>
      <c r="B28" s="12" t="inlineStr">
        <is>
          <t>YP48-600-020</t>
        </is>
      </c>
      <c r="C28" s="12" t="inlineStr">
        <is>
          <t>Master bathroom: stone finish and colour</t>
        </is>
      </c>
      <c r="D28" s="12" t="inlineStr">
        <is>
          <t>Interior</t>
        </is>
      </c>
      <c r="E28" s="12" t="inlineStr">
        <is>
          <t>Owner</t>
        </is>
      </c>
      <c r="F28" s="12" t="inlineStr">
        <is>
          <t>A</t>
        </is>
      </c>
      <c r="G28" s="13" t="n">
        <v>46608</v>
      </c>
      <c r="H28" s="12" t="n">
        <v>21</v>
      </c>
      <c r="I28" s="14">
        <f>IF(OR(G28="",H28=""),"",G28+H28)</f>
        <v/>
      </c>
      <c r="J28" s="13" t="n">
        <v>46692</v>
      </c>
      <c r="K28" s="12" t="inlineStr">
        <is>
          <t>Interior detail design</t>
        </is>
      </c>
      <c r="L28" s="13" t="n"/>
      <c r="M28" s="12" t="inlineStr"/>
      <c r="N28" s="12" t="inlineStr"/>
      <c r="O28" s="12" t="inlineStr">
        <is>
          <t>No</t>
        </is>
      </c>
      <c r="P28" s="15">
        <f>IF(B28="","",IF(G28="","Not submitted",IF(M28="A","Approved",IF(M28="B","Approved with comments",IF(M28="C","Resubmit",IF(M28="I","For information",IF(AND($C$5&lt;&gt;"",I28&lt;&gt;"",$C$5&gt;I28),IF(O28="Yes","Deemed approval?","Overdue"),"Under review")))))))</f>
        <v/>
      </c>
      <c r="Q28" s="15">
        <f>IF(I28="","",IF(L28&lt;&gt;"",MAX(0,L28-I28),IF($C$5="","",MAX(0,$C$5-I28))))</f>
        <v/>
      </c>
      <c r="R28" s="15">
        <f>IF(OR(J28="",I28=""),"",J28-IF(L28&lt;&gt;"",L28,MAX(I28,$C$5)))</f>
        <v/>
      </c>
      <c r="S28" s="12" t="inlineStr">
        <is>
          <t>No</t>
        </is>
      </c>
      <c r="T28" s="12" t="inlineStr">
        <is>
          <t>Yes</t>
        </is>
      </c>
      <c r="U28" s="12" t="inlineStr">
        <is>
          <t>Finish and colour: no deemed approval in the YP-48 contract</t>
        </is>
      </c>
    </row>
    <row r="29" ht="30" customHeight="1">
      <c r="A29" s="12" t="n">
        <v>17</v>
      </c>
      <c r="B29" s="12" t="inlineStr">
        <is>
          <t>YP48-600-030</t>
        </is>
      </c>
      <c r="C29" s="12" t="inlineStr">
        <is>
          <t>Guest cabin joinery details</t>
        </is>
      </c>
      <c r="D29" s="12" t="inlineStr">
        <is>
          <t>Interior</t>
        </is>
      </c>
      <c r="E29" s="12" t="inlineStr">
        <is>
          <t>Owner</t>
        </is>
      </c>
      <c r="F29" s="12" t="inlineStr"/>
      <c r="G29" s="13" t="n"/>
      <c r="H29" s="12" t="n">
        <v>21</v>
      </c>
      <c r="I29" s="14">
        <f>IF(OR(G29="",H29=""),"",G29+H29)</f>
        <v/>
      </c>
      <c r="J29" s="13" t="n">
        <v>46692</v>
      </c>
      <c r="K29" s="12" t="inlineStr">
        <is>
          <t>Interior detail design</t>
        </is>
      </c>
      <c r="L29" s="13" t="n"/>
      <c r="M29" s="12" t="inlineStr"/>
      <c r="N29" s="12" t="inlineStr"/>
      <c r="O29" s="12" t="inlineStr">
        <is>
          <t>No</t>
        </is>
      </c>
      <c r="P29" s="15">
        <f>IF(B29="","",IF(G29="","Not submitted",IF(M29="A","Approved",IF(M29="B","Approved with comments",IF(M29="C","Resubmit",IF(M29="I","For information",IF(AND($C$5&lt;&gt;"",I29&lt;&gt;"",$C$5&gt;I29),IF(O29="Yes","Deemed approval?","Overdue"),"Under review")))))))</f>
        <v/>
      </c>
      <c r="Q29" s="15">
        <f>IF(I29="","",IF(L29&lt;&gt;"",MAX(0,L29-I29),IF($C$5="","",MAX(0,$C$5-I29))))</f>
        <v/>
      </c>
      <c r="R29" s="15">
        <f>IF(OR(J29="",I29=""),"",J29-IF(L29&lt;&gt;"",L29,MAX(I29,$C$5)))</f>
        <v/>
      </c>
      <c r="S29" s="12" t="inlineStr">
        <is>
          <t>No</t>
        </is>
      </c>
      <c r="T29" s="12" t="inlineStr">
        <is>
          <t>Yes</t>
        </is>
      </c>
      <c r="U29" s="12" t="inlineStr">
        <is>
          <t>Planned submission 2027-10-11</t>
        </is>
      </c>
    </row>
    <row r="30" ht="30" customHeight="1">
      <c r="A30" s="12" t="n">
        <v>18</v>
      </c>
      <c r="B30" s="12" t="inlineStr">
        <is>
          <t>YP48-700-001</t>
        </is>
      </c>
      <c r="C30" s="12" t="inlineStr">
        <is>
          <t>Exterior glazing arrangement</t>
        </is>
      </c>
      <c r="D30" s="12" t="inlineStr">
        <is>
          <t>Exterior</t>
        </is>
      </c>
      <c r="E30" s="12" t="inlineStr">
        <is>
          <t>Owner+Class</t>
        </is>
      </c>
      <c r="F30" s="12" t="inlineStr">
        <is>
          <t>B</t>
        </is>
      </c>
      <c r="G30" s="13" t="n">
        <v>46545</v>
      </c>
      <c r="H30" s="12" t="n">
        <v>14</v>
      </c>
      <c r="I30" s="14">
        <f>IF(OR(G30="",H30=""),"",G30+H30)</f>
        <v/>
      </c>
      <c r="J30" s="13" t="n">
        <v>46601</v>
      </c>
      <c r="K30" s="12" t="inlineStr">
        <is>
          <t>Glazing order (after freeze)</t>
        </is>
      </c>
      <c r="L30" s="13" t="n">
        <v>46556</v>
      </c>
      <c r="M30" s="12" t="inlineStr">
        <is>
          <t>A</t>
        </is>
      </c>
      <c r="N30" s="12" t="inlineStr">
        <is>
          <t>Approved</t>
        </is>
      </c>
      <c r="O30" s="12" t="inlineStr">
        <is>
          <t>Yes</t>
        </is>
      </c>
      <c r="P30" s="15">
        <f>IF(B30="","",IF(G30="","Not submitted",IF(M30="A","Approved",IF(M30="B","Approved with comments",IF(M30="C","Resubmit",IF(M30="I","For information",IF(AND($C$5&lt;&gt;"",I30&lt;&gt;"",$C$5&gt;I30),IF(O30="Yes","Deemed approval?","Overdue"),"Under review")))))))</f>
        <v/>
      </c>
      <c r="Q30" s="15">
        <f>IF(I30="","",IF(L30&lt;&gt;"",MAX(0,L30-I30),IF($C$5="","",MAX(0,$C$5-I30))))</f>
        <v/>
      </c>
      <c r="R30" s="15">
        <f>IF(OR(J30="",I30=""),"",J30-IF(L30&lt;&gt;"",L30,MAX(I30,$C$5)))</f>
        <v/>
      </c>
      <c r="S30" s="12" t="inlineStr">
        <is>
          <t>No</t>
        </is>
      </c>
      <c r="T30" s="12" t="inlineStr">
        <is>
          <t>No</t>
        </is>
      </c>
      <c r="U30" s="12" t="inlineStr"/>
    </row>
    <row r="31" ht="30" customHeight="1">
      <c r="A31" s="12" t="n">
        <v>19</v>
      </c>
      <c r="B31" s="12" t="inlineStr">
        <is>
          <t>YP48-700-010</t>
        </is>
      </c>
      <c r="C31" s="12" t="inlineStr">
        <is>
          <t>Wheelhouse arrangement (VO-02 deckhead)</t>
        </is>
      </c>
      <c r="D31" s="12" t="inlineStr">
        <is>
          <t>Exterior</t>
        </is>
      </c>
      <c r="E31" s="12" t="inlineStr">
        <is>
          <t>Owner+Class</t>
        </is>
      </c>
      <c r="F31" s="12" t="inlineStr">
        <is>
          <t>B</t>
        </is>
      </c>
      <c r="G31" s="13" t="n">
        <v>46657</v>
      </c>
      <c r="H31" s="12" t="n">
        <v>14</v>
      </c>
      <c r="I31" s="14">
        <f>IF(OR(G31="",H31=""),"",G31+H31)</f>
        <v/>
      </c>
      <c r="J31" s="13" t="n">
        <v>46692</v>
      </c>
      <c r="K31" s="12" t="inlineStr">
        <is>
          <t>Aluminium superstructure</t>
        </is>
      </c>
      <c r="L31" s="13" t="n"/>
      <c r="M31" s="12" t="inlineStr"/>
      <c r="N31" s="12" t="inlineStr">
        <is>
          <t>Pending</t>
        </is>
      </c>
      <c r="O31" s="12" t="inlineStr">
        <is>
          <t>Yes</t>
        </is>
      </c>
      <c r="P31" s="15">
        <f>IF(B31="","",IF(G31="","Not submitted",IF(M31="A","Approved",IF(M31="B","Approved with comments",IF(M31="C","Resubmit",IF(M31="I","For information",IF(AND($C$5&lt;&gt;"",I31&lt;&gt;"",$C$5&gt;I31),IF(O31="Yes","Deemed approval?","Overdue"),"Under review")))))))</f>
        <v/>
      </c>
      <c r="Q31" s="15">
        <f>IF(I31="","",IF(L31&lt;&gt;"",MAX(0,L31-I31),IF($C$5="","",MAX(0,$C$5-I31))))</f>
        <v/>
      </c>
      <c r="R31" s="15">
        <f>IF(OR(J31="",I31=""),"",J31-IF(L31&lt;&gt;"",L31,MAX(I31,$C$5)))</f>
        <v/>
      </c>
      <c r="S31" s="12" t="inlineStr">
        <is>
          <t>No</t>
        </is>
      </c>
      <c r="T31" s="12" t="inlineStr">
        <is>
          <t>Yes</t>
        </is>
      </c>
      <c r="U31" s="12" t="inlineStr">
        <is>
          <t>Post-freeze change: VO-02 signed before submission</t>
        </is>
      </c>
    </row>
    <row r="32" ht="30" customHeight="1">
      <c r="A32" s="12" t="n">
        <v>20</v>
      </c>
      <c r="B32" s="12" t="inlineStr">
        <is>
          <t>YP48-000-010</t>
        </is>
      </c>
      <c r="C32" s="12" t="inlineStr">
        <is>
          <t>Makers list: proposed equivalent navigation package</t>
        </is>
      </c>
      <c r="D32" s="12" t="inlineStr">
        <is>
          <t>General</t>
        </is>
      </c>
      <c r="E32" s="12" t="inlineStr">
        <is>
          <t>Owner</t>
        </is>
      </c>
      <c r="F32" s="12" t="inlineStr">
        <is>
          <t>1</t>
        </is>
      </c>
      <c r="G32" s="13" t="n">
        <v>46643</v>
      </c>
      <c r="H32" s="12" t="n">
        <v>14</v>
      </c>
      <c r="I32" s="14">
        <f>IF(OR(G32="",H32=""),"",G32+H32)</f>
        <v/>
      </c>
      <c r="J32" s="13" t="n">
        <v>46755</v>
      </c>
      <c r="K32" s="12" t="inlineStr">
        <is>
          <t>AV/IT and navigation order</t>
        </is>
      </c>
      <c r="L32" s="13" t="n">
        <v>46654</v>
      </c>
      <c r="M32" s="12" t="inlineStr">
        <is>
          <t>A</t>
        </is>
      </c>
      <c r="N32" s="12" t="inlineStr"/>
      <c r="O32" s="12" t="inlineStr">
        <is>
          <t>No</t>
        </is>
      </c>
      <c r="P32" s="15">
        <f>IF(B32="","",IF(G32="","Not submitted",IF(M32="A","Approved",IF(M32="B","Approved with comments",IF(M32="C","Resubmit",IF(M32="I","For information",IF(AND($C$5&lt;&gt;"",I32&lt;&gt;"",$C$5&gt;I32),IF(O32="Yes","Deemed approval?","Overdue"),"Under review")))))))</f>
        <v/>
      </c>
      <c r="Q32" s="15">
        <f>IF(I32="","",IF(L32&lt;&gt;"",MAX(0,L32-I32),IF($C$5="","",MAX(0,$C$5-I32))))</f>
        <v/>
      </c>
      <c r="R32" s="15">
        <f>IF(OR(J32="",I32=""),"",J32-IF(L32&lt;&gt;"",L32,MAX(I32,$C$5)))</f>
        <v/>
      </c>
      <c r="S32" s="12" t="inlineStr">
        <is>
          <t>Yes</t>
        </is>
      </c>
      <c r="T32" s="12" t="inlineStr">
        <is>
          <t>No</t>
        </is>
      </c>
      <c r="U32" s="12" t="inlineStr">
        <is>
          <t>Equivalence accepted in writing, logged as a no-cost change</t>
        </is>
      </c>
    </row>
    <row r="33" ht="30" customHeight="1">
      <c r="A33" s="12" t="n"/>
      <c r="B33" s="12" t="n"/>
      <c r="C33" s="12" t="n"/>
      <c r="D33" s="12" t="n"/>
      <c r="E33" s="12" t="n"/>
      <c r="F33" s="12" t="n"/>
      <c r="G33" s="13" t="n"/>
      <c r="H33" s="12" t="n"/>
      <c r="I33" s="14">
        <f>IF(OR(G33="",H33=""),"",G33+H33)</f>
        <v/>
      </c>
      <c r="J33" s="13" t="n"/>
      <c r="K33" s="12" t="n"/>
      <c r="L33" s="13" t="n"/>
      <c r="M33" s="12" t="n"/>
      <c r="N33" s="12" t="n"/>
      <c r="O33" s="12" t="n"/>
      <c r="P33" s="15">
        <f>IF(B33="","",IF(G33="","Not submitted",IF(M33="A","Approved",IF(M33="B","Approved with comments",IF(M33="C","Resubmit",IF(M33="I","For information",IF(AND($C$5&lt;&gt;"",I33&lt;&gt;"",$C$5&gt;I33),IF(O33="Yes","Deemed approval?","Overdue"),"Under review")))))))</f>
        <v/>
      </c>
      <c r="Q33" s="15">
        <f>IF(I33="","",IF(L33&lt;&gt;"",MAX(0,L33-I33),IF($C$5="","",MAX(0,$C$5-I33))))</f>
        <v/>
      </c>
      <c r="R33" s="15">
        <f>IF(OR(J33="",I33=""),"",J33-IF(L33&lt;&gt;"",L33,MAX(I33,$C$5)))</f>
        <v/>
      </c>
      <c r="S33" s="12" t="n"/>
      <c r="T33" s="12" t="n"/>
      <c r="U33" s="12" t="n"/>
    </row>
    <row r="34" ht="30" customHeight="1">
      <c r="A34" s="12" t="n"/>
      <c r="B34" s="12" t="n"/>
      <c r="C34" s="12" t="n"/>
      <c r="D34" s="12" t="n"/>
      <c r="E34" s="12" t="n"/>
      <c r="F34" s="12" t="n"/>
      <c r="G34" s="13" t="n"/>
      <c r="H34" s="12" t="n"/>
      <c r="I34" s="14">
        <f>IF(OR(G34="",H34=""),"",G34+H34)</f>
        <v/>
      </c>
      <c r="J34" s="13" t="n"/>
      <c r="K34" s="12" t="n"/>
      <c r="L34" s="13" t="n"/>
      <c r="M34" s="12" t="n"/>
      <c r="N34" s="12" t="n"/>
      <c r="O34" s="12" t="n"/>
      <c r="P34" s="15">
        <f>IF(B34="","",IF(G34="","Not submitted",IF(M34="A","Approved",IF(M34="B","Approved with comments",IF(M34="C","Resubmit",IF(M34="I","For information",IF(AND($C$5&lt;&gt;"",I34&lt;&gt;"",$C$5&gt;I34),IF(O34="Yes","Deemed approval?","Overdue"),"Under review")))))))</f>
        <v/>
      </c>
      <c r="Q34" s="15">
        <f>IF(I34="","",IF(L34&lt;&gt;"",MAX(0,L34-I34),IF($C$5="","",MAX(0,$C$5-I34))))</f>
        <v/>
      </c>
      <c r="R34" s="15">
        <f>IF(OR(J34="",I34=""),"",J34-IF(L34&lt;&gt;"",L34,MAX(I34,$C$5)))</f>
        <v/>
      </c>
      <c r="S34" s="12" t="n"/>
      <c r="T34" s="12" t="n"/>
      <c r="U34" s="12" t="n"/>
    </row>
    <row r="35" ht="30" customHeight="1">
      <c r="A35" s="12" t="n"/>
      <c r="B35" s="12" t="n"/>
      <c r="C35" s="12" t="n"/>
      <c r="D35" s="12" t="n"/>
      <c r="E35" s="12" t="n"/>
      <c r="F35" s="12" t="n"/>
      <c r="G35" s="13" t="n"/>
      <c r="H35" s="12" t="n"/>
      <c r="I35" s="14">
        <f>IF(OR(G35="",H35=""),"",G35+H35)</f>
        <v/>
      </c>
      <c r="J35" s="13" t="n"/>
      <c r="K35" s="12" t="n"/>
      <c r="L35" s="13" t="n"/>
      <c r="M35" s="12" t="n"/>
      <c r="N35" s="12" t="n"/>
      <c r="O35" s="12" t="n"/>
      <c r="P35" s="15">
        <f>IF(B35="","",IF(G35="","Not submitted",IF(M35="A","Approved",IF(M35="B","Approved with comments",IF(M35="C","Resubmit",IF(M35="I","For information",IF(AND($C$5&lt;&gt;"",I35&lt;&gt;"",$C$5&gt;I35),IF(O35="Yes","Deemed approval?","Overdue"),"Under review")))))))</f>
        <v/>
      </c>
      <c r="Q35" s="15">
        <f>IF(I35="","",IF(L35&lt;&gt;"",MAX(0,L35-I35),IF($C$5="","",MAX(0,$C$5-I35))))</f>
        <v/>
      </c>
      <c r="R35" s="15">
        <f>IF(OR(J35="",I35=""),"",J35-IF(L35&lt;&gt;"",L35,MAX(I35,$C$5)))</f>
        <v/>
      </c>
      <c r="S35" s="12" t="n"/>
      <c r="T35" s="12" t="n"/>
      <c r="U35" s="12" t="n"/>
    </row>
    <row r="36" ht="30" customHeight="1">
      <c r="A36" s="12" t="n"/>
      <c r="B36" s="12" t="n"/>
      <c r="C36" s="12" t="n"/>
      <c r="D36" s="12" t="n"/>
      <c r="E36" s="12" t="n"/>
      <c r="F36" s="12" t="n"/>
      <c r="G36" s="13" t="n"/>
      <c r="H36" s="12" t="n"/>
      <c r="I36" s="14">
        <f>IF(OR(G36="",H36=""),"",G36+H36)</f>
        <v/>
      </c>
      <c r="J36" s="13" t="n"/>
      <c r="K36" s="12" t="n"/>
      <c r="L36" s="13" t="n"/>
      <c r="M36" s="12" t="n"/>
      <c r="N36" s="12" t="n"/>
      <c r="O36" s="12" t="n"/>
      <c r="P36" s="15">
        <f>IF(B36="","",IF(G36="","Not submitted",IF(M36="A","Approved",IF(M36="B","Approved with comments",IF(M36="C","Resubmit",IF(M36="I","For information",IF(AND($C$5&lt;&gt;"",I36&lt;&gt;"",$C$5&gt;I36),IF(O36="Yes","Deemed approval?","Overdue"),"Under review")))))))</f>
        <v/>
      </c>
      <c r="Q36" s="15">
        <f>IF(I36="","",IF(L36&lt;&gt;"",MAX(0,L36-I36),IF($C$5="","",MAX(0,$C$5-I36))))</f>
        <v/>
      </c>
      <c r="R36" s="15">
        <f>IF(OR(J36="",I36=""),"",J36-IF(L36&lt;&gt;"",L36,MAX(I36,$C$5)))</f>
        <v/>
      </c>
      <c r="S36" s="12" t="n"/>
      <c r="T36" s="12" t="n"/>
      <c r="U36" s="12" t="n"/>
    </row>
    <row r="37" ht="30" customHeight="1">
      <c r="A37" s="12" t="n"/>
      <c r="B37" s="12" t="n"/>
      <c r="C37" s="12" t="n"/>
      <c r="D37" s="12" t="n"/>
      <c r="E37" s="12" t="n"/>
      <c r="F37" s="12" t="n"/>
      <c r="G37" s="13" t="n"/>
      <c r="H37" s="12" t="n"/>
      <c r="I37" s="14">
        <f>IF(OR(G37="",H37=""),"",G37+H37)</f>
        <v/>
      </c>
      <c r="J37" s="13" t="n"/>
      <c r="K37" s="12" t="n"/>
      <c r="L37" s="13" t="n"/>
      <c r="M37" s="12" t="n"/>
      <c r="N37" s="12" t="n"/>
      <c r="O37" s="12" t="n"/>
      <c r="P37" s="15">
        <f>IF(B37="","",IF(G37="","Not submitted",IF(M37="A","Approved",IF(M37="B","Approved with comments",IF(M37="C","Resubmit",IF(M37="I","For information",IF(AND($C$5&lt;&gt;"",I37&lt;&gt;"",$C$5&gt;I37),IF(O37="Yes","Deemed approval?","Overdue"),"Under review")))))))</f>
        <v/>
      </c>
      <c r="Q37" s="15">
        <f>IF(I37="","",IF(L37&lt;&gt;"",MAX(0,L37-I37),IF($C$5="","",MAX(0,$C$5-I37))))</f>
        <v/>
      </c>
      <c r="R37" s="15">
        <f>IF(OR(J37="",I37=""),"",J37-IF(L37&lt;&gt;"",L37,MAX(I37,$C$5)))</f>
        <v/>
      </c>
      <c r="S37" s="12" t="n"/>
      <c r="T37" s="12" t="n"/>
      <c r="U37" s="12" t="n"/>
    </row>
    <row r="38" ht="30" customHeight="1">
      <c r="A38" s="12" t="n"/>
      <c r="B38" s="12" t="n"/>
      <c r="C38" s="12" t="n"/>
      <c r="D38" s="12" t="n"/>
      <c r="E38" s="12" t="n"/>
      <c r="F38" s="12" t="n"/>
      <c r="G38" s="13" t="n"/>
      <c r="H38" s="12" t="n"/>
      <c r="I38" s="14">
        <f>IF(OR(G38="",H38=""),"",G38+H38)</f>
        <v/>
      </c>
      <c r="J38" s="13" t="n"/>
      <c r="K38" s="12" t="n"/>
      <c r="L38" s="13" t="n"/>
      <c r="M38" s="12" t="n"/>
      <c r="N38" s="12" t="n"/>
      <c r="O38" s="12" t="n"/>
      <c r="P38" s="15">
        <f>IF(B38="","",IF(G38="","Not submitted",IF(M38="A","Approved",IF(M38="B","Approved with comments",IF(M38="C","Resubmit",IF(M38="I","For information",IF(AND($C$5&lt;&gt;"",I38&lt;&gt;"",$C$5&gt;I38),IF(O38="Yes","Deemed approval?","Overdue"),"Under review")))))))</f>
        <v/>
      </c>
      <c r="Q38" s="15">
        <f>IF(I38="","",IF(L38&lt;&gt;"",MAX(0,L38-I38),IF($C$5="","",MAX(0,$C$5-I38))))</f>
        <v/>
      </c>
      <c r="R38" s="15">
        <f>IF(OR(J38="",I38=""),"",J38-IF(L38&lt;&gt;"",L38,MAX(I38,$C$5)))</f>
        <v/>
      </c>
      <c r="S38" s="12" t="n"/>
      <c r="T38" s="12" t="n"/>
      <c r="U38" s="12" t="n"/>
    </row>
    <row r="39" ht="30" customHeight="1">
      <c r="A39" s="12" t="n"/>
      <c r="B39" s="12" t="n"/>
      <c r="C39" s="12" t="n"/>
      <c r="D39" s="12" t="n"/>
      <c r="E39" s="12" t="n"/>
      <c r="F39" s="12" t="n"/>
      <c r="G39" s="13" t="n"/>
      <c r="H39" s="12" t="n"/>
      <c r="I39" s="14">
        <f>IF(OR(G39="",H39=""),"",G39+H39)</f>
        <v/>
      </c>
      <c r="J39" s="13" t="n"/>
      <c r="K39" s="12" t="n"/>
      <c r="L39" s="13" t="n"/>
      <c r="M39" s="12" t="n"/>
      <c r="N39" s="12" t="n"/>
      <c r="O39" s="12" t="n"/>
      <c r="P39" s="15">
        <f>IF(B39="","",IF(G39="","Not submitted",IF(M39="A","Approved",IF(M39="B","Approved with comments",IF(M39="C","Resubmit",IF(M39="I","For information",IF(AND($C$5&lt;&gt;"",I39&lt;&gt;"",$C$5&gt;I39),IF(O39="Yes","Deemed approval?","Overdue"),"Under review")))))))</f>
        <v/>
      </c>
      <c r="Q39" s="15">
        <f>IF(I39="","",IF(L39&lt;&gt;"",MAX(0,L39-I39),IF($C$5="","",MAX(0,$C$5-I39))))</f>
        <v/>
      </c>
      <c r="R39" s="15">
        <f>IF(OR(J39="",I39=""),"",J39-IF(L39&lt;&gt;"",L39,MAX(I39,$C$5)))</f>
        <v/>
      </c>
      <c r="S39" s="12" t="n"/>
      <c r="T39" s="12" t="n"/>
      <c r="U39" s="12" t="n"/>
    </row>
    <row r="40" ht="30" customHeight="1">
      <c r="A40" s="12" t="n"/>
      <c r="B40" s="12" t="n"/>
      <c r="C40" s="12" t="n"/>
      <c r="D40" s="12" t="n"/>
      <c r="E40" s="12" t="n"/>
      <c r="F40" s="12" t="n"/>
      <c r="G40" s="13" t="n"/>
      <c r="H40" s="12" t="n"/>
      <c r="I40" s="14">
        <f>IF(OR(G40="",H40=""),"",G40+H40)</f>
        <v/>
      </c>
      <c r="J40" s="13" t="n"/>
      <c r="K40" s="12" t="n"/>
      <c r="L40" s="13" t="n"/>
      <c r="M40" s="12" t="n"/>
      <c r="N40" s="12" t="n"/>
      <c r="O40" s="12" t="n"/>
      <c r="P40" s="15">
        <f>IF(B40="","",IF(G40="","Not submitted",IF(M40="A","Approved",IF(M40="B","Approved with comments",IF(M40="C","Resubmit",IF(M40="I","For information",IF(AND($C$5&lt;&gt;"",I40&lt;&gt;"",$C$5&gt;I40),IF(O40="Yes","Deemed approval?","Overdue"),"Under review")))))))</f>
        <v/>
      </c>
      <c r="Q40" s="15">
        <f>IF(I40="","",IF(L40&lt;&gt;"",MAX(0,L40-I40),IF($C$5="","",MAX(0,$C$5-I40))))</f>
        <v/>
      </c>
      <c r="R40" s="15">
        <f>IF(OR(J40="",I40=""),"",J40-IF(L40&lt;&gt;"",L40,MAX(I40,$C$5)))</f>
        <v/>
      </c>
      <c r="S40" s="12" t="n"/>
      <c r="T40" s="12" t="n"/>
      <c r="U40" s="12" t="n"/>
    </row>
    <row r="41" ht="30" customHeight="1">
      <c r="A41" s="12" t="n"/>
      <c r="B41" s="12" t="n"/>
      <c r="C41" s="12" t="n"/>
      <c r="D41" s="12" t="n"/>
      <c r="E41" s="12" t="n"/>
      <c r="F41" s="12" t="n"/>
      <c r="G41" s="13" t="n"/>
      <c r="H41" s="12" t="n"/>
      <c r="I41" s="14">
        <f>IF(OR(G41="",H41=""),"",G41+H41)</f>
        <v/>
      </c>
      <c r="J41" s="13" t="n"/>
      <c r="K41" s="12" t="n"/>
      <c r="L41" s="13" t="n"/>
      <c r="M41" s="12" t="n"/>
      <c r="N41" s="12" t="n"/>
      <c r="O41" s="12" t="n"/>
      <c r="P41" s="15">
        <f>IF(B41="","",IF(G41="","Not submitted",IF(M41="A","Approved",IF(M41="B","Approved with comments",IF(M41="C","Resubmit",IF(M41="I","For information",IF(AND($C$5&lt;&gt;"",I41&lt;&gt;"",$C$5&gt;I41),IF(O41="Yes","Deemed approval?","Overdue"),"Under review")))))))</f>
        <v/>
      </c>
      <c r="Q41" s="15">
        <f>IF(I41="","",IF(L41&lt;&gt;"",MAX(0,L41-I41),IF($C$5="","",MAX(0,$C$5-I41))))</f>
        <v/>
      </c>
      <c r="R41" s="15">
        <f>IF(OR(J41="",I41=""),"",J41-IF(L41&lt;&gt;"",L41,MAX(I41,$C$5)))</f>
        <v/>
      </c>
      <c r="S41" s="12" t="n"/>
      <c r="T41" s="12" t="n"/>
      <c r="U41" s="12" t="n"/>
    </row>
    <row r="42" ht="30" customHeight="1">
      <c r="A42" s="12" t="n"/>
      <c r="B42" s="12" t="n"/>
      <c r="C42" s="12" t="n"/>
      <c r="D42" s="12" t="n"/>
      <c r="E42" s="12" t="n"/>
      <c r="F42" s="12" t="n"/>
      <c r="G42" s="13" t="n"/>
      <c r="H42" s="12" t="n"/>
      <c r="I42" s="14">
        <f>IF(OR(G42="",H42=""),"",G42+H42)</f>
        <v/>
      </c>
      <c r="J42" s="13" t="n"/>
      <c r="K42" s="12" t="n"/>
      <c r="L42" s="13" t="n"/>
      <c r="M42" s="12" t="n"/>
      <c r="N42" s="12" t="n"/>
      <c r="O42" s="12" t="n"/>
      <c r="P42" s="15">
        <f>IF(B42="","",IF(G42="","Not submitted",IF(M42="A","Approved",IF(M42="B","Approved with comments",IF(M42="C","Resubmit",IF(M42="I","For information",IF(AND($C$5&lt;&gt;"",I42&lt;&gt;"",$C$5&gt;I42),IF(O42="Yes","Deemed approval?","Overdue"),"Under review")))))))</f>
        <v/>
      </c>
      <c r="Q42" s="15">
        <f>IF(I42="","",IF(L42&lt;&gt;"",MAX(0,L42-I42),IF($C$5="","",MAX(0,$C$5-I42))))</f>
        <v/>
      </c>
      <c r="R42" s="15">
        <f>IF(OR(J42="",I42=""),"",J42-IF(L42&lt;&gt;"",L42,MAX(I42,$C$5)))</f>
        <v/>
      </c>
      <c r="S42" s="12" t="n"/>
      <c r="T42" s="12" t="n"/>
      <c r="U42" s="12" t="n"/>
    </row>
    <row r="43" ht="30" customHeight="1">
      <c r="A43" s="12" t="n"/>
      <c r="B43" s="12" t="n"/>
      <c r="C43" s="12" t="n"/>
      <c r="D43" s="12" t="n"/>
      <c r="E43" s="12" t="n"/>
      <c r="F43" s="12" t="n"/>
      <c r="G43" s="13" t="n"/>
      <c r="H43" s="12" t="n"/>
      <c r="I43" s="14">
        <f>IF(OR(G43="",H43=""),"",G43+H43)</f>
        <v/>
      </c>
      <c r="J43" s="13" t="n"/>
      <c r="K43" s="12" t="n"/>
      <c r="L43" s="13" t="n"/>
      <c r="M43" s="12" t="n"/>
      <c r="N43" s="12" t="n"/>
      <c r="O43" s="12" t="n"/>
      <c r="P43" s="15">
        <f>IF(B43="","",IF(G43="","Not submitted",IF(M43="A","Approved",IF(M43="B","Approved with comments",IF(M43="C","Resubmit",IF(M43="I","For information",IF(AND($C$5&lt;&gt;"",I43&lt;&gt;"",$C$5&gt;I43),IF(O43="Yes","Deemed approval?","Overdue"),"Under review")))))))</f>
        <v/>
      </c>
      <c r="Q43" s="15">
        <f>IF(I43="","",IF(L43&lt;&gt;"",MAX(0,L43-I43),IF($C$5="","",MAX(0,$C$5-I43))))</f>
        <v/>
      </c>
      <c r="R43" s="15">
        <f>IF(OR(J43="",I43=""),"",J43-IF(L43&lt;&gt;"",L43,MAX(I43,$C$5)))</f>
        <v/>
      </c>
      <c r="S43" s="12" t="n"/>
      <c r="T43" s="12" t="n"/>
      <c r="U43" s="12" t="n"/>
    </row>
    <row r="44" ht="30" customHeight="1">
      <c r="A44" s="12" t="n"/>
      <c r="B44" s="12" t="n"/>
      <c r="C44" s="12" t="n"/>
      <c r="D44" s="12" t="n"/>
      <c r="E44" s="12" t="n"/>
      <c r="F44" s="12" t="n"/>
      <c r="G44" s="13" t="n"/>
      <c r="H44" s="12" t="n"/>
      <c r="I44" s="14">
        <f>IF(OR(G44="",H44=""),"",G44+H44)</f>
        <v/>
      </c>
      <c r="J44" s="13" t="n"/>
      <c r="K44" s="12" t="n"/>
      <c r="L44" s="13" t="n"/>
      <c r="M44" s="12" t="n"/>
      <c r="N44" s="12" t="n"/>
      <c r="O44" s="12" t="n"/>
      <c r="P44" s="15">
        <f>IF(B44="","",IF(G44="","Not submitted",IF(M44="A","Approved",IF(M44="B","Approved with comments",IF(M44="C","Resubmit",IF(M44="I","For information",IF(AND($C$5&lt;&gt;"",I44&lt;&gt;"",$C$5&gt;I44),IF(O44="Yes","Deemed approval?","Overdue"),"Under review")))))))</f>
        <v/>
      </c>
      <c r="Q44" s="15">
        <f>IF(I44="","",IF(L44&lt;&gt;"",MAX(0,L44-I44),IF($C$5="","",MAX(0,$C$5-I44))))</f>
        <v/>
      </c>
      <c r="R44" s="15">
        <f>IF(OR(J44="",I44=""),"",J44-IF(L44&lt;&gt;"",L44,MAX(I44,$C$5)))</f>
        <v/>
      </c>
      <c r="S44" s="12" t="n"/>
      <c r="T44" s="12" t="n"/>
      <c r="U44" s="12" t="n"/>
    </row>
    <row r="45" ht="30" customHeight="1">
      <c r="A45" s="12" t="n"/>
      <c r="B45" s="12" t="n"/>
      <c r="C45" s="12" t="n"/>
      <c r="D45" s="12" t="n"/>
      <c r="E45" s="12" t="n"/>
      <c r="F45" s="12" t="n"/>
      <c r="G45" s="13" t="n"/>
      <c r="H45" s="12" t="n"/>
      <c r="I45" s="14">
        <f>IF(OR(G45="",H45=""),"",G45+H45)</f>
        <v/>
      </c>
      <c r="J45" s="13" t="n"/>
      <c r="K45" s="12" t="n"/>
      <c r="L45" s="13" t="n"/>
      <c r="M45" s="12" t="n"/>
      <c r="N45" s="12" t="n"/>
      <c r="O45" s="12" t="n"/>
      <c r="P45" s="15">
        <f>IF(B45="","",IF(G45="","Not submitted",IF(M45="A","Approved",IF(M45="B","Approved with comments",IF(M45="C","Resubmit",IF(M45="I","For information",IF(AND($C$5&lt;&gt;"",I45&lt;&gt;"",$C$5&gt;I45),IF(O45="Yes","Deemed approval?","Overdue"),"Under review")))))))</f>
        <v/>
      </c>
      <c r="Q45" s="15">
        <f>IF(I45="","",IF(L45&lt;&gt;"",MAX(0,L45-I45),IF($C$5="","",MAX(0,$C$5-I45))))</f>
        <v/>
      </c>
      <c r="R45" s="15">
        <f>IF(OR(J45="",I45=""),"",J45-IF(L45&lt;&gt;"",L45,MAX(I45,$C$5)))</f>
        <v/>
      </c>
      <c r="S45" s="12" t="n"/>
      <c r="T45" s="12" t="n"/>
      <c r="U45" s="12" t="n"/>
    </row>
    <row r="46" ht="30" customHeight="1">
      <c r="A46" s="12" t="n"/>
      <c r="B46" s="12" t="n"/>
      <c r="C46" s="12" t="n"/>
      <c r="D46" s="12" t="n"/>
      <c r="E46" s="12" t="n"/>
      <c r="F46" s="12" t="n"/>
      <c r="G46" s="13" t="n"/>
      <c r="H46" s="12" t="n"/>
      <c r="I46" s="14">
        <f>IF(OR(G46="",H46=""),"",G46+H46)</f>
        <v/>
      </c>
      <c r="J46" s="13" t="n"/>
      <c r="K46" s="12" t="n"/>
      <c r="L46" s="13" t="n"/>
      <c r="M46" s="12" t="n"/>
      <c r="N46" s="12" t="n"/>
      <c r="O46" s="12" t="n"/>
      <c r="P46" s="15">
        <f>IF(B46="","",IF(G46="","Not submitted",IF(M46="A","Approved",IF(M46="B","Approved with comments",IF(M46="C","Resubmit",IF(M46="I","For information",IF(AND($C$5&lt;&gt;"",I46&lt;&gt;"",$C$5&gt;I46),IF(O46="Yes","Deemed approval?","Overdue"),"Under review")))))))</f>
        <v/>
      </c>
      <c r="Q46" s="15">
        <f>IF(I46="","",IF(L46&lt;&gt;"",MAX(0,L46-I46),IF($C$5="","",MAX(0,$C$5-I46))))</f>
        <v/>
      </c>
      <c r="R46" s="15">
        <f>IF(OR(J46="",I46=""),"",J46-IF(L46&lt;&gt;"",L46,MAX(I46,$C$5)))</f>
        <v/>
      </c>
      <c r="S46" s="12" t="n"/>
      <c r="T46" s="12" t="n"/>
      <c r="U46" s="12" t="n"/>
    </row>
    <row r="47" ht="30" customHeight="1">
      <c r="A47" s="12" t="n"/>
      <c r="B47" s="12" t="n"/>
      <c r="C47" s="12" t="n"/>
      <c r="D47" s="12" t="n"/>
      <c r="E47" s="12" t="n"/>
      <c r="F47" s="12" t="n"/>
      <c r="G47" s="13" t="n"/>
      <c r="H47" s="12" t="n"/>
      <c r="I47" s="14">
        <f>IF(OR(G47="",H47=""),"",G47+H47)</f>
        <v/>
      </c>
      <c r="J47" s="13" t="n"/>
      <c r="K47" s="12" t="n"/>
      <c r="L47" s="13" t="n"/>
      <c r="M47" s="12" t="n"/>
      <c r="N47" s="12" t="n"/>
      <c r="O47" s="12" t="n"/>
      <c r="P47" s="15">
        <f>IF(B47="","",IF(G47="","Not submitted",IF(M47="A","Approved",IF(M47="B","Approved with comments",IF(M47="C","Resubmit",IF(M47="I","For information",IF(AND($C$5&lt;&gt;"",I47&lt;&gt;"",$C$5&gt;I47),IF(O47="Yes","Deemed approval?","Overdue"),"Under review")))))))</f>
        <v/>
      </c>
      <c r="Q47" s="15">
        <f>IF(I47="","",IF(L47&lt;&gt;"",MAX(0,L47-I47),IF($C$5="","",MAX(0,$C$5-I47))))</f>
        <v/>
      </c>
      <c r="R47" s="15">
        <f>IF(OR(J47="",I47=""),"",J47-IF(L47&lt;&gt;"",L47,MAX(I47,$C$5)))</f>
        <v/>
      </c>
      <c r="S47" s="12" t="n"/>
      <c r="T47" s="12" t="n"/>
      <c r="U47" s="12" t="n"/>
    </row>
    <row r="48" ht="30" customHeight="1">
      <c r="A48" s="12" t="n"/>
      <c r="B48" s="12" t="n"/>
      <c r="C48" s="12" t="n"/>
      <c r="D48" s="12" t="n"/>
      <c r="E48" s="12" t="n"/>
      <c r="F48" s="12" t="n"/>
      <c r="G48" s="13" t="n"/>
      <c r="H48" s="12" t="n"/>
      <c r="I48" s="14">
        <f>IF(OR(G48="",H48=""),"",G48+H48)</f>
        <v/>
      </c>
      <c r="J48" s="13" t="n"/>
      <c r="K48" s="12" t="n"/>
      <c r="L48" s="13" t="n"/>
      <c r="M48" s="12" t="n"/>
      <c r="N48" s="12" t="n"/>
      <c r="O48" s="12" t="n"/>
      <c r="P48" s="15">
        <f>IF(B48="","",IF(G48="","Not submitted",IF(M48="A","Approved",IF(M48="B","Approved with comments",IF(M48="C","Resubmit",IF(M48="I","For information",IF(AND($C$5&lt;&gt;"",I48&lt;&gt;"",$C$5&gt;I48),IF(O48="Yes","Deemed approval?","Overdue"),"Under review")))))))</f>
        <v/>
      </c>
      <c r="Q48" s="15">
        <f>IF(I48="","",IF(L48&lt;&gt;"",MAX(0,L48-I48),IF($C$5="","",MAX(0,$C$5-I48))))</f>
        <v/>
      </c>
      <c r="R48" s="15">
        <f>IF(OR(J48="",I48=""),"",J48-IF(L48&lt;&gt;"",L48,MAX(I48,$C$5)))</f>
        <v/>
      </c>
      <c r="S48" s="12" t="n"/>
      <c r="T48" s="12" t="n"/>
      <c r="U48" s="12" t="n"/>
    </row>
    <row r="49" ht="30" customHeight="1">
      <c r="A49" s="12" t="n"/>
      <c r="B49" s="12" t="n"/>
      <c r="C49" s="12" t="n"/>
      <c r="D49" s="12" t="n"/>
      <c r="E49" s="12" t="n"/>
      <c r="F49" s="12" t="n"/>
      <c r="G49" s="13" t="n"/>
      <c r="H49" s="12" t="n"/>
      <c r="I49" s="14">
        <f>IF(OR(G49="",H49=""),"",G49+H49)</f>
        <v/>
      </c>
      <c r="J49" s="13" t="n"/>
      <c r="K49" s="12" t="n"/>
      <c r="L49" s="13" t="n"/>
      <c r="M49" s="12" t="n"/>
      <c r="N49" s="12" t="n"/>
      <c r="O49" s="12" t="n"/>
      <c r="P49" s="15">
        <f>IF(B49="","",IF(G49="","Not submitted",IF(M49="A","Approved",IF(M49="B","Approved with comments",IF(M49="C","Resubmit",IF(M49="I","For information",IF(AND($C$5&lt;&gt;"",I49&lt;&gt;"",$C$5&gt;I49),IF(O49="Yes","Deemed approval?","Overdue"),"Under review")))))))</f>
        <v/>
      </c>
      <c r="Q49" s="15">
        <f>IF(I49="","",IF(L49&lt;&gt;"",MAX(0,L49-I49),IF($C$5="","",MAX(0,$C$5-I49))))</f>
        <v/>
      </c>
      <c r="R49" s="15">
        <f>IF(OR(J49="",I49=""),"",J49-IF(L49&lt;&gt;"",L49,MAX(I49,$C$5)))</f>
        <v/>
      </c>
      <c r="S49" s="12" t="n"/>
      <c r="T49" s="12" t="n"/>
      <c r="U49" s="12" t="n"/>
    </row>
    <row r="50" ht="30" customHeight="1">
      <c r="A50" s="12" t="n"/>
      <c r="B50" s="12" t="n"/>
      <c r="C50" s="12" t="n"/>
      <c r="D50" s="12" t="n"/>
      <c r="E50" s="12" t="n"/>
      <c r="F50" s="12" t="n"/>
      <c r="G50" s="13" t="n"/>
      <c r="H50" s="12" t="n"/>
      <c r="I50" s="14">
        <f>IF(OR(G50="",H50=""),"",G50+H50)</f>
        <v/>
      </c>
      <c r="J50" s="13" t="n"/>
      <c r="K50" s="12" t="n"/>
      <c r="L50" s="13" t="n"/>
      <c r="M50" s="12" t="n"/>
      <c r="N50" s="12" t="n"/>
      <c r="O50" s="12" t="n"/>
      <c r="P50" s="15">
        <f>IF(B50="","",IF(G50="","Not submitted",IF(M50="A","Approved",IF(M50="B","Approved with comments",IF(M50="C","Resubmit",IF(M50="I","For information",IF(AND($C$5&lt;&gt;"",I50&lt;&gt;"",$C$5&gt;I50),IF(O50="Yes","Deemed approval?","Overdue"),"Under review")))))))</f>
        <v/>
      </c>
      <c r="Q50" s="15">
        <f>IF(I50="","",IF(L50&lt;&gt;"",MAX(0,L50-I50),IF($C$5="","",MAX(0,$C$5-I50))))</f>
        <v/>
      </c>
      <c r="R50" s="15">
        <f>IF(OR(J50="",I50=""),"",J50-IF(L50&lt;&gt;"",L50,MAX(I50,$C$5)))</f>
        <v/>
      </c>
      <c r="S50" s="12" t="n"/>
      <c r="T50" s="12" t="n"/>
      <c r="U50" s="12" t="n"/>
    </row>
    <row r="51" ht="30" customHeight="1">
      <c r="A51" s="12" t="n"/>
      <c r="B51" s="12" t="n"/>
      <c r="C51" s="12" t="n"/>
      <c r="D51" s="12" t="n"/>
      <c r="E51" s="12" t="n"/>
      <c r="F51" s="12" t="n"/>
      <c r="G51" s="13" t="n"/>
      <c r="H51" s="12" t="n"/>
      <c r="I51" s="14">
        <f>IF(OR(G51="",H51=""),"",G51+H51)</f>
        <v/>
      </c>
      <c r="J51" s="13" t="n"/>
      <c r="K51" s="12" t="n"/>
      <c r="L51" s="13" t="n"/>
      <c r="M51" s="12" t="n"/>
      <c r="N51" s="12" t="n"/>
      <c r="O51" s="12" t="n"/>
      <c r="P51" s="15">
        <f>IF(B51="","",IF(G51="","Not submitted",IF(M51="A","Approved",IF(M51="B","Approved with comments",IF(M51="C","Resubmit",IF(M51="I","For information",IF(AND($C$5&lt;&gt;"",I51&lt;&gt;"",$C$5&gt;I51),IF(O51="Yes","Deemed approval?","Overdue"),"Under review")))))))</f>
        <v/>
      </c>
      <c r="Q51" s="15">
        <f>IF(I51="","",IF(L51&lt;&gt;"",MAX(0,L51-I51),IF($C$5="","",MAX(0,$C$5-I51))))</f>
        <v/>
      </c>
      <c r="R51" s="15">
        <f>IF(OR(J51="",I51=""),"",J51-IF(L51&lt;&gt;"",L51,MAX(I51,$C$5)))</f>
        <v/>
      </c>
      <c r="S51" s="12" t="n"/>
      <c r="T51" s="12" t="n"/>
      <c r="U51" s="12" t="n"/>
    </row>
    <row r="52" ht="30" customHeight="1">
      <c r="A52" s="12" t="n"/>
      <c r="B52" s="12" t="n"/>
      <c r="C52" s="12" t="n"/>
      <c r="D52" s="12" t="n"/>
      <c r="E52" s="12" t="n"/>
      <c r="F52" s="12" t="n"/>
      <c r="G52" s="13" t="n"/>
      <c r="H52" s="12" t="n"/>
      <c r="I52" s="14">
        <f>IF(OR(G52="",H52=""),"",G52+H52)</f>
        <v/>
      </c>
      <c r="J52" s="13" t="n"/>
      <c r="K52" s="12" t="n"/>
      <c r="L52" s="13" t="n"/>
      <c r="M52" s="12" t="n"/>
      <c r="N52" s="12" t="n"/>
      <c r="O52" s="12" t="n"/>
      <c r="P52" s="15">
        <f>IF(B52="","",IF(G52="","Not submitted",IF(M52="A","Approved",IF(M52="B","Approved with comments",IF(M52="C","Resubmit",IF(M52="I","For information",IF(AND($C$5&lt;&gt;"",I52&lt;&gt;"",$C$5&gt;I52),IF(O52="Yes","Deemed approval?","Overdue"),"Under review")))))))</f>
        <v/>
      </c>
      <c r="Q52" s="15">
        <f>IF(I52="","",IF(L52&lt;&gt;"",MAX(0,L52-I52),IF($C$5="","",MAX(0,$C$5-I52))))</f>
        <v/>
      </c>
      <c r="R52" s="15">
        <f>IF(OR(J52="",I52=""),"",J52-IF(L52&lt;&gt;"",L52,MAX(I52,$C$5)))</f>
        <v/>
      </c>
      <c r="S52" s="12" t="n"/>
      <c r="T52" s="12" t="n"/>
      <c r="U52" s="12" t="n"/>
    </row>
    <row r="53" ht="30" customHeight="1">
      <c r="A53" s="12" t="n"/>
      <c r="B53" s="12" t="n"/>
      <c r="C53" s="12" t="n"/>
      <c r="D53" s="12" t="n"/>
      <c r="E53" s="12" t="n"/>
      <c r="F53" s="12" t="n"/>
      <c r="G53" s="13" t="n"/>
      <c r="H53" s="12" t="n"/>
      <c r="I53" s="14">
        <f>IF(OR(G53="",H53=""),"",G53+H53)</f>
        <v/>
      </c>
      <c r="J53" s="13" t="n"/>
      <c r="K53" s="12" t="n"/>
      <c r="L53" s="13" t="n"/>
      <c r="M53" s="12" t="n"/>
      <c r="N53" s="12" t="n"/>
      <c r="O53" s="12" t="n"/>
      <c r="P53" s="15">
        <f>IF(B53="","",IF(G53="","Not submitted",IF(M53="A","Approved",IF(M53="B","Approved with comments",IF(M53="C","Resubmit",IF(M53="I","For information",IF(AND($C$5&lt;&gt;"",I53&lt;&gt;"",$C$5&gt;I53),IF(O53="Yes","Deemed approval?","Overdue"),"Under review")))))))</f>
        <v/>
      </c>
      <c r="Q53" s="15">
        <f>IF(I53="","",IF(L53&lt;&gt;"",MAX(0,L53-I53),IF($C$5="","",MAX(0,$C$5-I53))))</f>
        <v/>
      </c>
      <c r="R53" s="15">
        <f>IF(OR(J53="",I53=""),"",J53-IF(L53&lt;&gt;"",L53,MAX(I53,$C$5)))</f>
        <v/>
      </c>
      <c r="S53" s="12" t="n"/>
      <c r="T53" s="12" t="n"/>
      <c r="U53" s="12" t="n"/>
    </row>
    <row r="54" ht="30" customHeight="1">
      <c r="A54" s="12" t="n"/>
      <c r="B54" s="12" t="n"/>
      <c r="C54" s="12" t="n"/>
      <c r="D54" s="12" t="n"/>
      <c r="E54" s="12" t="n"/>
      <c r="F54" s="12" t="n"/>
      <c r="G54" s="13" t="n"/>
      <c r="H54" s="12" t="n"/>
      <c r="I54" s="14">
        <f>IF(OR(G54="",H54=""),"",G54+H54)</f>
        <v/>
      </c>
      <c r="J54" s="13" t="n"/>
      <c r="K54" s="12" t="n"/>
      <c r="L54" s="13" t="n"/>
      <c r="M54" s="12" t="n"/>
      <c r="N54" s="12" t="n"/>
      <c r="O54" s="12" t="n"/>
      <c r="P54" s="15">
        <f>IF(B54="","",IF(G54="","Not submitted",IF(M54="A","Approved",IF(M54="B","Approved with comments",IF(M54="C","Resubmit",IF(M54="I","For information",IF(AND($C$5&lt;&gt;"",I54&lt;&gt;"",$C$5&gt;I54),IF(O54="Yes","Deemed approval?","Overdue"),"Under review")))))))</f>
        <v/>
      </c>
      <c r="Q54" s="15">
        <f>IF(I54="","",IF(L54&lt;&gt;"",MAX(0,L54-I54),IF($C$5="","",MAX(0,$C$5-I54))))</f>
        <v/>
      </c>
      <c r="R54" s="15">
        <f>IF(OR(J54="",I54=""),"",J54-IF(L54&lt;&gt;"",L54,MAX(I54,$C$5)))</f>
        <v/>
      </c>
      <c r="S54" s="12" t="n"/>
      <c r="T54" s="12" t="n"/>
      <c r="U54" s="12" t="n"/>
    </row>
    <row r="55" ht="30" customHeight="1">
      <c r="A55" s="12" t="n"/>
      <c r="B55" s="12" t="n"/>
      <c r="C55" s="12" t="n"/>
      <c r="D55" s="12" t="n"/>
      <c r="E55" s="12" t="n"/>
      <c r="F55" s="12" t="n"/>
      <c r="G55" s="13" t="n"/>
      <c r="H55" s="12" t="n"/>
      <c r="I55" s="14">
        <f>IF(OR(G55="",H55=""),"",G55+H55)</f>
        <v/>
      </c>
      <c r="J55" s="13" t="n"/>
      <c r="K55" s="12" t="n"/>
      <c r="L55" s="13" t="n"/>
      <c r="M55" s="12" t="n"/>
      <c r="N55" s="12" t="n"/>
      <c r="O55" s="12" t="n"/>
      <c r="P55" s="15">
        <f>IF(B55="","",IF(G55="","Not submitted",IF(M55="A","Approved",IF(M55="B","Approved with comments",IF(M55="C","Resubmit",IF(M55="I","For information",IF(AND($C$5&lt;&gt;"",I55&lt;&gt;"",$C$5&gt;I55),IF(O55="Yes","Deemed approval?","Overdue"),"Under review")))))))</f>
        <v/>
      </c>
      <c r="Q55" s="15">
        <f>IF(I55="","",IF(L55&lt;&gt;"",MAX(0,L55-I55),IF($C$5="","",MAX(0,$C$5-I55))))</f>
        <v/>
      </c>
      <c r="R55" s="15">
        <f>IF(OR(J55="",I55=""),"",J55-IF(L55&lt;&gt;"",L55,MAX(I55,$C$5)))</f>
        <v/>
      </c>
      <c r="S55" s="12" t="n"/>
      <c r="T55" s="12" t="n"/>
      <c r="U55" s="12" t="n"/>
    </row>
    <row r="56" ht="30" customHeight="1">
      <c r="A56" s="12" t="n"/>
      <c r="B56" s="12" t="n"/>
      <c r="C56" s="12" t="n"/>
      <c r="D56" s="12" t="n"/>
      <c r="E56" s="12" t="n"/>
      <c r="F56" s="12" t="n"/>
      <c r="G56" s="13" t="n"/>
      <c r="H56" s="12" t="n"/>
      <c r="I56" s="14">
        <f>IF(OR(G56="",H56=""),"",G56+H56)</f>
        <v/>
      </c>
      <c r="J56" s="13" t="n"/>
      <c r="K56" s="12" t="n"/>
      <c r="L56" s="13" t="n"/>
      <c r="M56" s="12" t="n"/>
      <c r="N56" s="12" t="n"/>
      <c r="O56" s="12" t="n"/>
      <c r="P56" s="15">
        <f>IF(B56="","",IF(G56="","Not submitted",IF(M56="A","Approved",IF(M56="B","Approved with comments",IF(M56="C","Resubmit",IF(M56="I","For information",IF(AND($C$5&lt;&gt;"",I56&lt;&gt;"",$C$5&gt;I56),IF(O56="Yes","Deemed approval?","Overdue"),"Under review")))))))</f>
        <v/>
      </c>
      <c r="Q56" s="15">
        <f>IF(I56="","",IF(L56&lt;&gt;"",MAX(0,L56-I56),IF($C$5="","",MAX(0,$C$5-I56))))</f>
        <v/>
      </c>
      <c r="R56" s="15">
        <f>IF(OR(J56="",I56=""),"",J56-IF(L56&lt;&gt;"",L56,MAX(I56,$C$5)))</f>
        <v/>
      </c>
      <c r="S56" s="12" t="n"/>
      <c r="T56" s="12" t="n"/>
      <c r="U56" s="12" t="n"/>
    </row>
    <row r="57" ht="30" customHeight="1">
      <c r="A57" s="12" t="n"/>
      <c r="B57" s="12" t="n"/>
      <c r="C57" s="12" t="n"/>
      <c r="D57" s="12" t="n"/>
      <c r="E57" s="12" t="n"/>
      <c r="F57" s="12" t="n"/>
      <c r="G57" s="13" t="n"/>
      <c r="H57" s="12" t="n"/>
      <c r="I57" s="14">
        <f>IF(OR(G57="",H57=""),"",G57+H57)</f>
        <v/>
      </c>
      <c r="J57" s="13" t="n"/>
      <c r="K57" s="12" t="n"/>
      <c r="L57" s="13" t="n"/>
      <c r="M57" s="12" t="n"/>
      <c r="N57" s="12" t="n"/>
      <c r="O57" s="12" t="n"/>
      <c r="P57" s="15">
        <f>IF(B57="","",IF(G57="","Not submitted",IF(M57="A","Approved",IF(M57="B","Approved with comments",IF(M57="C","Resubmit",IF(M57="I","For information",IF(AND($C$5&lt;&gt;"",I57&lt;&gt;"",$C$5&gt;I57),IF(O57="Yes","Deemed approval?","Overdue"),"Under review")))))))</f>
        <v/>
      </c>
      <c r="Q57" s="15">
        <f>IF(I57="","",IF(L57&lt;&gt;"",MAX(0,L57-I57),IF($C$5="","",MAX(0,$C$5-I57))))</f>
        <v/>
      </c>
      <c r="R57" s="15">
        <f>IF(OR(J57="",I57=""),"",J57-IF(L57&lt;&gt;"",L57,MAX(I57,$C$5)))</f>
        <v/>
      </c>
      <c r="S57" s="12" t="n"/>
      <c r="T57" s="12" t="n"/>
      <c r="U57" s="12" t="n"/>
    </row>
    <row r="58" ht="30" customHeight="1">
      <c r="A58" s="12" t="n"/>
      <c r="B58" s="12" t="n"/>
      <c r="C58" s="12" t="n"/>
      <c r="D58" s="12" t="n"/>
      <c r="E58" s="12" t="n"/>
      <c r="F58" s="12" t="n"/>
      <c r="G58" s="13" t="n"/>
      <c r="H58" s="12" t="n"/>
      <c r="I58" s="14">
        <f>IF(OR(G58="",H58=""),"",G58+H58)</f>
        <v/>
      </c>
      <c r="J58" s="13" t="n"/>
      <c r="K58" s="12" t="n"/>
      <c r="L58" s="13" t="n"/>
      <c r="M58" s="12" t="n"/>
      <c r="N58" s="12" t="n"/>
      <c r="O58" s="12" t="n"/>
      <c r="P58" s="15">
        <f>IF(B58="","",IF(G58="","Not submitted",IF(M58="A","Approved",IF(M58="B","Approved with comments",IF(M58="C","Resubmit",IF(M58="I","For information",IF(AND($C$5&lt;&gt;"",I58&lt;&gt;"",$C$5&gt;I58),IF(O58="Yes","Deemed approval?","Overdue"),"Under review")))))))</f>
        <v/>
      </c>
      <c r="Q58" s="15">
        <f>IF(I58="","",IF(L58&lt;&gt;"",MAX(0,L58-I58),IF($C$5="","",MAX(0,$C$5-I58))))</f>
        <v/>
      </c>
      <c r="R58" s="15">
        <f>IF(OR(J58="",I58=""),"",J58-IF(L58&lt;&gt;"",L58,MAX(I58,$C$5)))</f>
        <v/>
      </c>
      <c r="S58" s="12" t="n"/>
      <c r="T58" s="12" t="n"/>
      <c r="U58" s="12" t="n"/>
    </row>
    <row r="59" ht="30" customHeight="1">
      <c r="A59" s="12" t="n"/>
      <c r="B59" s="12" t="n"/>
      <c r="C59" s="12" t="n"/>
      <c r="D59" s="12" t="n"/>
      <c r="E59" s="12" t="n"/>
      <c r="F59" s="12" t="n"/>
      <c r="G59" s="13" t="n"/>
      <c r="H59" s="12" t="n"/>
      <c r="I59" s="14">
        <f>IF(OR(G59="",H59=""),"",G59+H59)</f>
        <v/>
      </c>
      <c r="J59" s="13" t="n"/>
      <c r="K59" s="12" t="n"/>
      <c r="L59" s="13" t="n"/>
      <c r="M59" s="12" t="n"/>
      <c r="N59" s="12" t="n"/>
      <c r="O59" s="12" t="n"/>
      <c r="P59" s="15">
        <f>IF(B59="","",IF(G59="","Not submitted",IF(M59="A","Approved",IF(M59="B","Approved with comments",IF(M59="C","Resubmit",IF(M59="I","For information",IF(AND($C$5&lt;&gt;"",I59&lt;&gt;"",$C$5&gt;I59),IF(O59="Yes","Deemed approval?","Overdue"),"Under review")))))))</f>
        <v/>
      </c>
      <c r="Q59" s="15">
        <f>IF(I59="","",IF(L59&lt;&gt;"",MAX(0,L59-I59),IF($C$5="","",MAX(0,$C$5-I59))))</f>
        <v/>
      </c>
      <c r="R59" s="15">
        <f>IF(OR(J59="",I59=""),"",J59-IF(L59&lt;&gt;"",L59,MAX(I59,$C$5)))</f>
        <v/>
      </c>
      <c r="S59" s="12" t="n"/>
      <c r="T59" s="12" t="n"/>
      <c r="U59" s="12" t="n"/>
    </row>
    <row r="60" ht="30" customHeight="1">
      <c r="A60" s="12" t="n"/>
      <c r="B60" s="12" t="n"/>
      <c r="C60" s="12" t="n"/>
      <c r="D60" s="12" t="n"/>
      <c r="E60" s="12" t="n"/>
      <c r="F60" s="12" t="n"/>
      <c r="G60" s="13" t="n"/>
      <c r="H60" s="12" t="n"/>
      <c r="I60" s="14">
        <f>IF(OR(G60="",H60=""),"",G60+H60)</f>
        <v/>
      </c>
      <c r="J60" s="13" t="n"/>
      <c r="K60" s="12" t="n"/>
      <c r="L60" s="13" t="n"/>
      <c r="M60" s="12" t="n"/>
      <c r="N60" s="12" t="n"/>
      <c r="O60" s="12" t="n"/>
      <c r="P60" s="15">
        <f>IF(B60="","",IF(G60="","Not submitted",IF(M60="A","Approved",IF(M60="B","Approved with comments",IF(M60="C","Resubmit",IF(M60="I","For information",IF(AND($C$5&lt;&gt;"",I60&lt;&gt;"",$C$5&gt;I60),IF(O60="Yes","Deemed approval?","Overdue"),"Under review")))))))</f>
        <v/>
      </c>
      <c r="Q60" s="15">
        <f>IF(I60="","",IF(L60&lt;&gt;"",MAX(0,L60-I60),IF($C$5="","",MAX(0,$C$5-I60))))</f>
        <v/>
      </c>
      <c r="R60" s="15">
        <f>IF(OR(J60="",I60=""),"",J60-IF(L60&lt;&gt;"",L60,MAX(I60,$C$5)))</f>
        <v/>
      </c>
      <c r="S60" s="12" t="n"/>
      <c r="T60" s="12" t="n"/>
      <c r="U60" s="12" t="n"/>
    </row>
    <row r="61" ht="30" customHeight="1">
      <c r="A61" s="12" t="n"/>
      <c r="B61" s="12" t="n"/>
      <c r="C61" s="12" t="n"/>
      <c r="D61" s="12" t="n"/>
      <c r="E61" s="12" t="n"/>
      <c r="F61" s="12" t="n"/>
      <c r="G61" s="13" t="n"/>
      <c r="H61" s="12" t="n"/>
      <c r="I61" s="14">
        <f>IF(OR(G61="",H61=""),"",G61+H61)</f>
        <v/>
      </c>
      <c r="J61" s="13" t="n"/>
      <c r="K61" s="12" t="n"/>
      <c r="L61" s="13" t="n"/>
      <c r="M61" s="12" t="n"/>
      <c r="N61" s="12" t="n"/>
      <c r="O61" s="12" t="n"/>
      <c r="P61" s="15">
        <f>IF(B61="","",IF(G61="","Not submitted",IF(M61="A","Approved",IF(M61="B","Approved with comments",IF(M61="C","Resubmit",IF(M61="I","For information",IF(AND($C$5&lt;&gt;"",I61&lt;&gt;"",$C$5&gt;I61),IF(O61="Yes","Deemed approval?","Overdue"),"Under review")))))))</f>
        <v/>
      </c>
      <c r="Q61" s="15">
        <f>IF(I61="","",IF(L61&lt;&gt;"",MAX(0,L61-I61),IF($C$5="","",MAX(0,$C$5-I61))))</f>
        <v/>
      </c>
      <c r="R61" s="15">
        <f>IF(OR(J61="",I61=""),"",J61-IF(L61&lt;&gt;"",L61,MAX(I61,$C$5)))</f>
        <v/>
      </c>
      <c r="S61" s="12" t="n"/>
      <c r="T61" s="12" t="n"/>
      <c r="U61" s="12" t="n"/>
    </row>
    <row r="62" ht="30" customHeight="1">
      <c r="A62" s="12" t="n"/>
      <c r="B62" s="12" t="n"/>
      <c r="C62" s="12" t="n"/>
      <c r="D62" s="12" t="n"/>
      <c r="E62" s="12" t="n"/>
      <c r="F62" s="12" t="n"/>
      <c r="G62" s="13" t="n"/>
      <c r="H62" s="12" t="n"/>
      <c r="I62" s="14">
        <f>IF(OR(G62="",H62=""),"",G62+H62)</f>
        <v/>
      </c>
      <c r="J62" s="13" t="n"/>
      <c r="K62" s="12" t="n"/>
      <c r="L62" s="13" t="n"/>
      <c r="M62" s="12" t="n"/>
      <c r="N62" s="12" t="n"/>
      <c r="O62" s="12" t="n"/>
      <c r="P62" s="15">
        <f>IF(B62="","",IF(G62="","Not submitted",IF(M62="A","Approved",IF(M62="B","Approved with comments",IF(M62="C","Resubmit",IF(M62="I","For information",IF(AND($C$5&lt;&gt;"",I62&lt;&gt;"",$C$5&gt;I62),IF(O62="Yes","Deemed approval?","Overdue"),"Under review")))))))</f>
        <v/>
      </c>
      <c r="Q62" s="15">
        <f>IF(I62="","",IF(L62&lt;&gt;"",MAX(0,L62-I62),IF($C$5="","",MAX(0,$C$5-I62))))</f>
        <v/>
      </c>
      <c r="R62" s="15">
        <f>IF(OR(J62="",I62=""),"",J62-IF(L62&lt;&gt;"",L62,MAX(I62,$C$5)))</f>
        <v/>
      </c>
      <c r="S62" s="12" t="n"/>
      <c r="T62" s="12" t="n"/>
      <c r="U62" s="12" t="n"/>
    </row>
    <row r="63" ht="30" customHeight="1">
      <c r="A63" s="12" t="n"/>
      <c r="B63" s="12" t="n"/>
      <c r="C63" s="12" t="n"/>
      <c r="D63" s="12" t="n"/>
      <c r="E63" s="12" t="n"/>
      <c r="F63" s="12" t="n"/>
      <c r="G63" s="13" t="n"/>
      <c r="H63" s="12" t="n"/>
      <c r="I63" s="14">
        <f>IF(OR(G63="",H63=""),"",G63+H63)</f>
        <v/>
      </c>
      <c r="J63" s="13" t="n"/>
      <c r="K63" s="12" t="n"/>
      <c r="L63" s="13" t="n"/>
      <c r="M63" s="12" t="n"/>
      <c r="N63" s="12" t="n"/>
      <c r="O63" s="12" t="n"/>
      <c r="P63" s="15">
        <f>IF(B63="","",IF(G63="","Not submitted",IF(M63="A","Approved",IF(M63="B","Approved with comments",IF(M63="C","Resubmit",IF(M63="I","For information",IF(AND($C$5&lt;&gt;"",I63&lt;&gt;"",$C$5&gt;I63),IF(O63="Yes","Deemed approval?","Overdue"),"Under review")))))))</f>
        <v/>
      </c>
      <c r="Q63" s="15">
        <f>IF(I63="","",IF(L63&lt;&gt;"",MAX(0,L63-I63),IF($C$5="","",MAX(0,$C$5-I63))))</f>
        <v/>
      </c>
      <c r="R63" s="15">
        <f>IF(OR(J63="",I63=""),"",J63-IF(L63&lt;&gt;"",L63,MAX(I63,$C$5)))</f>
        <v/>
      </c>
      <c r="S63" s="12" t="n"/>
      <c r="T63" s="12" t="n"/>
      <c r="U63" s="12" t="n"/>
    </row>
    <row r="64" ht="30" customHeight="1">
      <c r="A64" s="12" t="n"/>
      <c r="B64" s="12" t="n"/>
      <c r="C64" s="12" t="n"/>
      <c r="D64" s="12" t="n"/>
      <c r="E64" s="12" t="n"/>
      <c r="F64" s="12" t="n"/>
      <c r="G64" s="13" t="n"/>
      <c r="H64" s="12" t="n"/>
      <c r="I64" s="14">
        <f>IF(OR(G64="",H64=""),"",G64+H64)</f>
        <v/>
      </c>
      <c r="J64" s="13" t="n"/>
      <c r="K64" s="12" t="n"/>
      <c r="L64" s="13" t="n"/>
      <c r="M64" s="12" t="n"/>
      <c r="N64" s="12" t="n"/>
      <c r="O64" s="12" t="n"/>
      <c r="P64" s="15">
        <f>IF(B64="","",IF(G64="","Not submitted",IF(M64="A","Approved",IF(M64="B","Approved with comments",IF(M64="C","Resubmit",IF(M64="I","For information",IF(AND($C$5&lt;&gt;"",I64&lt;&gt;"",$C$5&gt;I64),IF(O64="Yes","Deemed approval?","Overdue"),"Under review")))))))</f>
        <v/>
      </c>
      <c r="Q64" s="15">
        <f>IF(I64="","",IF(L64&lt;&gt;"",MAX(0,L64-I64),IF($C$5="","",MAX(0,$C$5-I64))))</f>
        <v/>
      </c>
      <c r="R64" s="15">
        <f>IF(OR(J64="",I64=""),"",J64-IF(L64&lt;&gt;"",L64,MAX(I64,$C$5)))</f>
        <v/>
      </c>
      <c r="S64" s="12" t="n"/>
      <c r="T64" s="12" t="n"/>
      <c r="U64" s="12" t="n"/>
    </row>
    <row r="65" ht="30" customHeight="1">
      <c r="A65" s="12" t="n"/>
      <c r="B65" s="12" t="n"/>
      <c r="C65" s="12" t="n"/>
      <c r="D65" s="12" t="n"/>
      <c r="E65" s="12" t="n"/>
      <c r="F65" s="12" t="n"/>
      <c r="G65" s="13" t="n"/>
      <c r="H65" s="12" t="n"/>
      <c r="I65" s="14">
        <f>IF(OR(G65="",H65=""),"",G65+H65)</f>
        <v/>
      </c>
      <c r="J65" s="13" t="n"/>
      <c r="K65" s="12" t="n"/>
      <c r="L65" s="13" t="n"/>
      <c r="M65" s="12" t="n"/>
      <c r="N65" s="12" t="n"/>
      <c r="O65" s="12" t="n"/>
      <c r="P65" s="15">
        <f>IF(B65="","",IF(G65="","Not submitted",IF(M65="A","Approved",IF(M65="B","Approved with comments",IF(M65="C","Resubmit",IF(M65="I","For information",IF(AND($C$5&lt;&gt;"",I65&lt;&gt;"",$C$5&gt;I65),IF(O65="Yes","Deemed approval?","Overdue"),"Under review")))))))</f>
        <v/>
      </c>
      <c r="Q65" s="15">
        <f>IF(I65="","",IF(L65&lt;&gt;"",MAX(0,L65-I65),IF($C$5="","",MAX(0,$C$5-I65))))</f>
        <v/>
      </c>
      <c r="R65" s="15">
        <f>IF(OR(J65="",I65=""),"",J65-IF(L65&lt;&gt;"",L65,MAX(I65,$C$5)))</f>
        <v/>
      </c>
      <c r="S65" s="12" t="n"/>
      <c r="T65" s="12" t="n"/>
      <c r="U65" s="12" t="n"/>
    </row>
    <row r="66" ht="30" customHeight="1">
      <c r="A66" s="12" t="n"/>
      <c r="B66" s="12" t="n"/>
      <c r="C66" s="12" t="n"/>
      <c r="D66" s="12" t="n"/>
      <c r="E66" s="12" t="n"/>
      <c r="F66" s="12" t="n"/>
      <c r="G66" s="13" t="n"/>
      <c r="H66" s="12" t="n"/>
      <c r="I66" s="14">
        <f>IF(OR(G66="",H66=""),"",G66+H66)</f>
        <v/>
      </c>
      <c r="J66" s="13" t="n"/>
      <c r="K66" s="12" t="n"/>
      <c r="L66" s="13" t="n"/>
      <c r="M66" s="12" t="n"/>
      <c r="N66" s="12" t="n"/>
      <c r="O66" s="12" t="n"/>
      <c r="P66" s="15">
        <f>IF(B66="","",IF(G66="","Not submitted",IF(M66="A","Approved",IF(M66="B","Approved with comments",IF(M66="C","Resubmit",IF(M66="I","For information",IF(AND($C$5&lt;&gt;"",I66&lt;&gt;"",$C$5&gt;I66),IF(O66="Yes","Deemed approval?","Overdue"),"Under review")))))))</f>
        <v/>
      </c>
      <c r="Q66" s="15">
        <f>IF(I66="","",IF(L66&lt;&gt;"",MAX(0,L66-I66),IF($C$5="","",MAX(0,$C$5-I66))))</f>
        <v/>
      </c>
      <c r="R66" s="15">
        <f>IF(OR(J66="",I66=""),"",J66-IF(L66&lt;&gt;"",L66,MAX(I66,$C$5)))</f>
        <v/>
      </c>
      <c r="S66" s="12" t="n"/>
      <c r="T66" s="12" t="n"/>
      <c r="U66" s="12" t="n"/>
    </row>
    <row r="67" ht="30" customHeight="1">
      <c r="A67" s="12" t="n"/>
      <c r="B67" s="12" t="n"/>
      <c r="C67" s="12" t="n"/>
      <c r="D67" s="12" t="n"/>
      <c r="E67" s="12" t="n"/>
      <c r="F67" s="12" t="n"/>
      <c r="G67" s="13" t="n"/>
      <c r="H67" s="12" t="n"/>
      <c r="I67" s="14">
        <f>IF(OR(G67="",H67=""),"",G67+H67)</f>
        <v/>
      </c>
      <c r="J67" s="13" t="n"/>
      <c r="K67" s="12" t="n"/>
      <c r="L67" s="13" t="n"/>
      <c r="M67" s="12" t="n"/>
      <c r="N67" s="12" t="n"/>
      <c r="O67" s="12" t="n"/>
      <c r="P67" s="15">
        <f>IF(B67="","",IF(G67="","Not submitted",IF(M67="A","Approved",IF(M67="B","Approved with comments",IF(M67="C","Resubmit",IF(M67="I","For information",IF(AND($C$5&lt;&gt;"",I67&lt;&gt;"",$C$5&gt;I67),IF(O67="Yes","Deemed approval?","Overdue"),"Under review")))))))</f>
        <v/>
      </c>
      <c r="Q67" s="15">
        <f>IF(I67="","",IF(L67&lt;&gt;"",MAX(0,L67-I67),IF($C$5="","",MAX(0,$C$5-I67))))</f>
        <v/>
      </c>
      <c r="R67" s="15">
        <f>IF(OR(J67="",I67=""),"",J67-IF(L67&lt;&gt;"",L67,MAX(I67,$C$5)))</f>
        <v/>
      </c>
      <c r="S67" s="12" t="n"/>
      <c r="T67" s="12" t="n"/>
      <c r="U67" s="12" t="n"/>
    </row>
    <row r="68" ht="30" customHeight="1">
      <c r="A68" s="12" t="n"/>
      <c r="B68" s="12" t="n"/>
      <c r="C68" s="12" t="n"/>
      <c r="D68" s="12" t="n"/>
      <c r="E68" s="12" t="n"/>
      <c r="F68" s="12" t="n"/>
      <c r="G68" s="13" t="n"/>
      <c r="H68" s="12" t="n"/>
      <c r="I68" s="14">
        <f>IF(OR(G68="",H68=""),"",G68+H68)</f>
        <v/>
      </c>
      <c r="J68" s="13" t="n"/>
      <c r="K68" s="12" t="n"/>
      <c r="L68" s="13" t="n"/>
      <c r="M68" s="12" t="n"/>
      <c r="N68" s="12" t="n"/>
      <c r="O68" s="12" t="n"/>
      <c r="P68" s="15">
        <f>IF(B68="","",IF(G68="","Not submitted",IF(M68="A","Approved",IF(M68="B","Approved with comments",IF(M68="C","Resubmit",IF(M68="I","For information",IF(AND($C$5&lt;&gt;"",I68&lt;&gt;"",$C$5&gt;I68),IF(O68="Yes","Deemed approval?","Overdue"),"Under review")))))))</f>
        <v/>
      </c>
      <c r="Q68" s="15">
        <f>IF(I68="","",IF(L68&lt;&gt;"",MAX(0,L68-I68),IF($C$5="","",MAX(0,$C$5-I68))))</f>
        <v/>
      </c>
      <c r="R68" s="15">
        <f>IF(OR(J68="",I68=""),"",J68-IF(L68&lt;&gt;"",L68,MAX(I68,$C$5)))</f>
        <v/>
      </c>
      <c r="S68" s="12" t="n"/>
      <c r="T68" s="12" t="n"/>
      <c r="U68" s="12" t="n"/>
    </row>
    <row r="69" ht="30" customHeight="1">
      <c r="A69" s="12" t="n"/>
      <c r="B69" s="12" t="n"/>
      <c r="C69" s="12" t="n"/>
      <c r="D69" s="12" t="n"/>
      <c r="E69" s="12" t="n"/>
      <c r="F69" s="12" t="n"/>
      <c r="G69" s="13" t="n"/>
      <c r="H69" s="12" t="n"/>
      <c r="I69" s="14">
        <f>IF(OR(G69="",H69=""),"",G69+H69)</f>
        <v/>
      </c>
      <c r="J69" s="13" t="n"/>
      <c r="K69" s="12" t="n"/>
      <c r="L69" s="13" t="n"/>
      <c r="M69" s="12" t="n"/>
      <c r="N69" s="12" t="n"/>
      <c r="O69" s="12" t="n"/>
      <c r="P69" s="15">
        <f>IF(B69="","",IF(G69="","Not submitted",IF(M69="A","Approved",IF(M69="B","Approved with comments",IF(M69="C","Resubmit",IF(M69="I","For information",IF(AND($C$5&lt;&gt;"",I69&lt;&gt;"",$C$5&gt;I69),IF(O69="Yes","Deemed approval?","Overdue"),"Under review")))))))</f>
        <v/>
      </c>
      <c r="Q69" s="15">
        <f>IF(I69="","",IF(L69&lt;&gt;"",MAX(0,L69-I69),IF($C$5="","",MAX(0,$C$5-I69))))</f>
        <v/>
      </c>
      <c r="R69" s="15">
        <f>IF(OR(J69="",I69=""),"",J69-IF(L69&lt;&gt;"",L69,MAX(I69,$C$5)))</f>
        <v/>
      </c>
      <c r="S69" s="12" t="n"/>
      <c r="T69" s="12" t="n"/>
      <c r="U69" s="12" t="n"/>
    </row>
    <row r="70" ht="30" customHeight="1">
      <c r="A70" s="12" t="n"/>
      <c r="B70" s="12" t="n"/>
      <c r="C70" s="12" t="n"/>
      <c r="D70" s="12" t="n"/>
      <c r="E70" s="12" t="n"/>
      <c r="F70" s="12" t="n"/>
      <c r="G70" s="13" t="n"/>
      <c r="H70" s="12" t="n"/>
      <c r="I70" s="14">
        <f>IF(OR(G70="",H70=""),"",G70+H70)</f>
        <v/>
      </c>
      <c r="J70" s="13" t="n"/>
      <c r="K70" s="12" t="n"/>
      <c r="L70" s="13" t="n"/>
      <c r="M70" s="12" t="n"/>
      <c r="N70" s="12" t="n"/>
      <c r="O70" s="12" t="n"/>
      <c r="P70" s="15">
        <f>IF(B70="","",IF(G70="","Not submitted",IF(M70="A","Approved",IF(M70="B","Approved with comments",IF(M70="C","Resubmit",IF(M70="I","For information",IF(AND($C$5&lt;&gt;"",I70&lt;&gt;"",$C$5&gt;I70),IF(O70="Yes","Deemed approval?","Overdue"),"Under review")))))))</f>
        <v/>
      </c>
      <c r="Q70" s="15">
        <f>IF(I70="","",IF(L70&lt;&gt;"",MAX(0,L70-I70),IF($C$5="","",MAX(0,$C$5-I70))))</f>
        <v/>
      </c>
      <c r="R70" s="15">
        <f>IF(OR(J70="",I70=""),"",J70-IF(L70&lt;&gt;"",L70,MAX(I70,$C$5)))</f>
        <v/>
      </c>
      <c r="S70" s="12" t="n"/>
      <c r="T70" s="12" t="n"/>
      <c r="U70" s="12" t="n"/>
    </row>
    <row r="71" ht="30" customHeight="1">
      <c r="A71" s="12" t="n"/>
      <c r="B71" s="12" t="n"/>
      <c r="C71" s="12" t="n"/>
      <c r="D71" s="12" t="n"/>
      <c r="E71" s="12" t="n"/>
      <c r="F71" s="12" t="n"/>
      <c r="G71" s="13" t="n"/>
      <c r="H71" s="12" t="n"/>
      <c r="I71" s="14">
        <f>IF(OR(G71="",H71=""),"",G71+H71)</f>
        <v/>
      </c>
      <c r="J71" s="13" t="n"/>
      <c r="K71" s="12" t="n"/>
      <c r="L71" s="13" t="n"/>
      <c r="M71" s="12" t="n"/>
      <c r="N71" s="12" t="n"/>
      <c r="O71" s="12" t="n"/>
      <c r="P71" s="15">
        <f>IF(B71="","",IF(G71="","Not submitted",IF(M71="A","Approved",IF(M71="B","Approved with comments",IF(M71="C","Resubmit",IF(M71="I","For information",IF(AND($C$5&lt;&gt;"",I71&lt;&gt;"",$C$5&gt;I71),IF(O71="Yes","Deemed approval?","Overdue"),"Under review")))))))</f>
        <v/>
      </c>
      <c r="Q71" s="15">
        <f>IF(I71="","",IF(L71&lt;&gt;"",MAX(0,L71-I71),IF($C$5="","",MAX(0,$C$5-I71))))</f>
        <v/>
      </c>
      <c r="R71" s="15">
        <f>IF(OR(J71="",I71=""),"",J71-IF(L71&lt;&gt;"",L71,MAX(I71,$C$5)))</f>
        <v/>
      </c>
      <c r="S71" s="12" t="n"/>
      <c r="T71" s="12" t="n"/>
      <c r="U71" s="12" t="n"/>
    </row>
    <row r="72" ht="30" customHeight="1">
      <c r="A72" s="12" t="n"/>
      <c r="B72" s="12" t="n"/>
      <c r="C72" s="12" t="n"/>
      <c r="D72" s="12" t="n"/>
      <c r="E72" s="12" t="n"/>
      <c r="F72" s="12" t="n"/>
      <c r="G72" s="13" t="n"/>
      <c r="H72" s="12" t="n"/>
      <c r="I72" s="14">
        <f>IF(OR(G72="",H72=""),"",G72+H72)</f>
        <v/>
      </c>
      <c r="J72" s="13" t="n"/>
      <c r="K72" s="12" t="n"/>
      <c r="L72" s="13" t="n"/>
      <c r="M72" s="12" t="n"/>
      <c r="N72" s="12" t="n"/>
      <c r="O72" s="12" t="n"/>
      <c r="P72" s="15">
        <f>IF(B72="","",IF(G72="","Not submitted",IF(M72="A","Approved",IF(M72="B","Approved with comments",IF(M72="C","Resubmit",IF(M72="I","For information",IF(AND($C$5&lt;&gt;"",I72&lt;&gt;"",$C$5&gt;I72),IF(O72="Yes","Deemed approval?","Overdue"),"Under review")))))))</f>
        <v/>
      </c>
      <c r="Q72" s="15">
        <f>IF(I72="","",IF(L72&lt;&gt;"",MAX(0,L72-I72),IF($C$5="","",MAX(0,$C$5-I72))))</f>
        <v/>
      </c>
      <c r="R72" s="15">
        <f>IF(OR(J72="",I72=""),"",J72-IF(L72&lt;&gt;"",L72,MAX(I72,$C$5)))</f>
        <v/>
      </c>
      <c r="S72" s="12" t="n"/>
      <c r="T72" s="12" t="n"/>
      <c r="U72" s="12" t="n"/>
    </row>
    <row r="73" ht="30" customHeight="1">
      <c r="A73" s="12" t="n"/>
      <c r="B73" s="12" t="n"/>
      <c r="C73" s="12" t="n"/>
      <c r="D73" s="12" t="n"/>
      <c r="E73" s="12" t="n"/>
      <c r="F73" s="12" t="n"/>
      <c r="G73" s="13" t="n"/>
      <c r="H73" s="12" t="n"/>
      <c r="I73" s="14">
        <f>IF(OR(G73="",H73=""),"",G73+H73)</f>
        <v/>
      </c>
      <c r="J73" s="13" t="n"/>
      <c r="K73" s="12" t="n"/>
      <c r="L73" s="13" t="n"/>
      <c r="M73" s="12" t="n"/>
      <c r="N73" s="12" t="n"/>
      <c r="O73" s="12" t="n"/>
      <c r="P73" s="15">
        <f>IF(B73="","",IF(G73="","Not submitted",IF(M73="A","Approved",IF(M73="B","Approved with comments",IF(M73="C","Resubmit",IF(M73="I","For information",IF(AND($C$5&lt;&gt;"",I73&lt;&gt;"",$C$5&gt;I73),IF(O73="Yes","Deemed approval?","Overdue"),"Under review")))))))</f>
        <v/>
      </c>
      <c r="Q73" s="15">
        <f>IF(I73="","",IF(L73&lt;&gt;"",MAX(0,L73-I73),IF($C$5="","",MAX(0,$C$5-I73))))</f>
        <v/>
      </c>
      <c r="R73" s="15">
        <f>IF(OR(J73="",I73=""),"",J73-IF(L73&lt;&gt;"",L73,MAX(I73,$C$5)))</f>
        <v/>
      </c>
      <c r="S73" s="12" t="n"/>
      <c r="T73" s="12" t="n"/>
      <c r="U73" s="12" t="n"/>
    </row>
    <row r="74" ht="30" customHeight="1">
      <c r="A74" s="12" t="n"/>
      <c r="B74" s="12" t="n"/>
      <c r="C74" s="12" t="n"/>
      <c r="D74" s="12" t="n"/>
      <c r="E74" s="12" t="n"/>
      <c r="F74" s="12" t="n"/>
      <c r="G74" s="13" t="n"/>
      <c r="H74" s="12" t="n"/>
      <c r="I74" s="14">
        <f>IF(OR(G74="",H74=""),"",G74+H74)</f>
        <v/>
      </c>
      <c r="J74" s="13" t="n"/>
      <c r="K74" s="12" t="n"/>
      <c r="L74" s="13" t="n"/>
      <c r="M74" s="12" t="n"/>
      <c r="N74" s="12" t="n"/>
      <c r="O74" s="12" t="n"/>
      <c r="P74" s="15">
        <f>IF(B74="","",IF(G74="","Not submitted",IF(M74="A","Approved",IF(M74="B","Approved with comments",IF(M74="C","Resubmit",IF(M74="I","For information",IF(AND($C$5&lt;&gt;"",I74&lt;&gt;"",$C$5&gt;I74),IF(O74="Yes","Deemed approval?","Overdue"),"Under review")))))))</f>
        <v/>
      </c>
      <c r="Q74" s="15">
        <f>IF(I74="","",IF(L74&lt;&gt;"",MAX(0,L74-I74),IF($C$5="","",MAX(0,$C$5-I74))))</f>
        <v/>
      </c>
      <c r="R74" s="15">
        <f>IF(OR(J74="",I74=""),"",J74-IF(L74&lt;&gt;"",L74,MAX(I74,$C$5)))</f>
        <v/>
      </c>
      <c r="S74" s="12" t="n"/>
      <c r="T74" s="12" t="n"/>
      <c r="U74" s="12" t="n"/>
    </row>
    <row r="75" ht="30" customHeight="1">
      <c r="A75" s="12" t="n"/>
      <c r="B75" s="12" t="n"/>
      <c r="C75" s="12" t="n"/>
      <c r="D75" s="12" t="n"/>
      <c r="E75" s="12" t="n"/>
      <c r="F75" s="12" t="n"/>
      <c r="G75" s="13" t="n"/>
      <c r="H75" s="12" t="n"/>
      <c r="I75" s="14">
        <f>IF(OR(G75="",H75=""),"",G75+H75)</f>
        <v/>
      </c>
      <c r="J75" s="13" t="n"/>
      <c r="K75" s="12" t="n"/>
      <c r="L75" s="13" t="n"/>
      <c r="M75" s="12" t="n"/>
      <c r="N75" s="12" t="n"/>
      <c r="O75" s="12" t="n"/>
      <c r="P75" s="15">
        <f>IF(B75="","",IF(G75="","Not submitted",IF(M75="A","Approved",IF(M75="B","Approved with comments",IF(M75="C","Resubmit",IF(M75="I","For information",IF(AND($C$5&lt;&gt;"",I75&lt;&gt;"",$C$5&gt;I75),IF(O75="Yes","Deemed approval?","Overdue"),"Under review")))))))</f>
        <v/>
      </c>
      <c r="Q75" s="15">
        <f>IF(I75="","",IF(L75&lt;&gt;"",MAX(0,L75-I75),IF($C$5="","",MAX(0,$C$5-I75))))</f>
        <v/>
      </c>
      <c r="R75" s="15">
        <f>IF(OR(J75="",I75=""),"",J75-IF(L75&lt;&gt;"",L75,MAX(I75,$C$5)))</f>
        <v/>
      </c>
      <c r="S75" s="12" t="n"/>
      <c r="T75" s="12" t="n"/>
      <c r="U75" s="12" t="n"/>
    </row>
    <row r="76" ht="30" customHeight="1">
      <c r="A76" s="12" t="n"/>
      <c r="B76" s="12" t="n"/>
      <c r="C76" s="12" t="n"/>
      <c r="D76" s="12" t="n"/>
      <c r="E76" s="12" t="n"/>
      <c r="F76" s="12" t="n"/>
      <c r="G76" s="13" t="n"/>
      <c r="H76" s="12" t="n"/>
      <c r="I76" s="14">
        <f>IF(OR(G76="",H76=""),"",G76+H76)</f>
        <v/>
      </c>
      <c r="J76" s="13" t="n"/>
      <c r="K76" s="12" t="n"/>
      <c r="L76" s="13" t="n"/>
      <c r="M76" s="12" t="n"/>
      <c r="N76" s="12" t="n"/>
      <c r="O76" s="12" t="n"/>
      <c r="P76" s="15">
        <f>IF(B76="","",IF(G76="","Not submitted",IF(M76="A","Approved",IF(M76="B","Approved with comments",IF(M76="C","Resubmit",IF(M76="I","For information",IF(AND($C$5&lt;&gt;"",I76&lt;&gt;"",$C$5&gt;I76),IF(O76="Yes","Deemed approval?","Overdue"),"Under review")))))))</f>
        <v/>
      </c>
      <c r="Q76" s="15">
        <f>IF(I76="","",IF(L76&lt;&gt;"",MAX(0,L76-I76),IF($C$5="","",MAX(0,$C$5-I76))))</f>
        <v/>
      </c>
      <c r="R76" s="15">
        <f>IF(OR(J76="",I76=""),"",J76-IF(L76&lt;&gt;"",L76,MAX(I76,$C$5)))</f>
        <v/>
      </c>
      <c r="S76" s="12" t="n"/>
      <c r="T76" s="12" t="n"/>
      <c r="U76" s="12" t="n"/>
    </row>
    <row r="77" ht="30" customHeight="1">
      <c r="A77" s="12" t="n"/>
      <c r="B77" s="12" t="n"/>
      <c r="C77" s="12" t="n"/>
      <c r="D77" s="12" t="n"/>
      <c r="E77" s="12" t="n"/>
      <c r="F77" s="12" t="n"/>
      <c r="G77" s="13" t="n"/>
      <c r="H77" s="12" t="n"/>
      <c r="I77" s="14">
        <f>IF(OR(G77="",H77=""),"",G77+H77)</f>
        <v/>
      </c>
      <c r="J77" s="13" t="n"/>
      <c r="K77" s="12" t="n"/>
      <c r="L77" s="13" t="n"/>
      <c r="M77" s="12" t="n"/>
      <c r="N77" s="12" t="n"/>
      <c r="O77" s="12" t="n"/>
      <c r="P77" s="15">
        <f>IF(B77="","",IF(G77="","Not submitted",IF(M77="A","Approved",IF(M77="B","Approved with comments",IF(M77="C","Resubmit",IF(M77="I","For information",IF(AND($C$5&lt;&gt;"",I77&lt;&gt;"",$C$5&gt;I77),IF(O77="Yes","Deemed approval?","Overdue"),"Under review")))))))</f>
        <v/>
      </c>
      <c r="Q77" s="15">
        <f>IF(I77="","",IF(L77&lt;&gt;"",MAX(0,L77-I77),IF($C$5="","",MAX(0,$C$5-I77))))</f>
        <v/>
      </c>
      <c r="R77" s="15">
        <f>IF(OR(J77="",I77=""),"",J77-IF(L77&lt;&gt;"",L77,MAX(I77,$C$5)))</f>
        <v/>
      </c>
      <c r="S77" s="12" t="n"/>
      <c r="T77" s="12" t="n"/>
      <c r="U77" s="12" t="n"/>
    </row>
    <row r="78" ht="30" customHeight="1">
      <c r="A78" s="12" t="n"/>
      <c r="B78" s="12" t="n"/>
      <c r="C78" s="12" t="n"/>
      <c r="D78" s="12" t="n"/>
      <c r="E78" s="12" t="n"/>
      <c r="F78" s="12" t="n"/>
      <c r="G78" s="13" t="n"/>
      <c r="H78" s="12" t="n"/>
      <c r="I78" s="14">
        <f>IF(OR(G78="",H78=""),"",G78+H78)</f>
        <v/>
      </c>
      <c r="J78" s="13" t="n"/>
      <c r="K78" s="12" t="n"/>
      <c r="L78" s="13" t="n"/>
      <c r="M78" s="12" t="n"/>
      <c r="N78" s="12" t="n"/>
      <c r="O78" s="12" t="n"/>
      <c r="P78" s="15">
        <f>IF(B78="","",IF(G78="","Not submitted",IF(M78="A","Approved",IF(M78="B","Approved with comments",IF(M78="C","Resubmit",IF(M78="I","For information",IF(AND($C$5&lt;&gt;"",I78&lt;&gt;"",$C$5&gt;I78),IF(O78="Yes","Deemed approval?","Overdue"),"Under review")))))))</f>
        <v/>
      </c>
      <c r="Q78" s="15">
        <f>IF(I78="","",IF(L78&lt;&gt;"",MAX(0,L78-I78),IF($C$5="","",MAX(0,$C$5-I78))))</f>
        <v/>
      </c>
      <c r="R78" s="15">
        <f>IF(OR(J78="",I78=""),"",J78-IF(L78&lt;&gt;"",L78,MAX(I78,$C$5)))</f>
        <v/>
      </c>
      <c r="S78" s="12" t="n"/>
      <c r="T78" s="12" t="n"/>
      <c r="U78" s="12" t="n"/>
    </row>
    <row r="79" ht="30" customHeight="1">
      <c r="A79" s="12" t="n"/>
      <c r="B79" s="12" t="n"/>
      <c r="C79" s="12" t="n"/>
      <c r="D79" s="12" t="n"/>
      <c r="E79" s="12" t="n"/>
      <c r="F79" s="12" t="n"/>
      <c r="G79" s="13" t="n"/>
      <c r="H79" s="12" t="n"/>
      <c r="I79" s="14">
        <f>IF(OR(G79="",H79=""),"",G79+H79)</f>
        <v/>
      </c>
      <c r="J79" s="13" t="n"/>
      <c r="K79" s="12" t="n"/>
      <c r="L79" s="13" t="n"/>
      <c r="M79" s="12" t="n"/>
      <c r="N79" s="12" t="n"/>
      <c r="O79" s="12" t="n"/>
      <c r="P79" s="15">
        <f>IF(B79="","",IF(G79="","Not submitted",IF(M79="A","Approved",IF(M79="B","Approved with comments",IF(M79="C","Resubmit",IF(M79="I","For information",IF(AND($C$5&lt;&gt;"",I79&lt;&gt;"",$C$5&gt;I79),IF(O79="Yes","Deemed approval?","Overdue"),"Under review")))))))</f>
        <v/>
      </c>
      <c r="Q79" s="15">
        <f>IF(I79="","",IF(L79&lt;&gt;"",MAX(0,L79-I79),IF($C$5="","",MAX(0,$C$5-I79))))</f>
        <v/>
      </c>
      <c r="R79" s="15">
        <f>IF(OR(J79="",I79=""),"",J79-IF(L79&lt;&gt;"",L79,MAX(I79,$C$5)))</f>
        <v/>
      </c>
      <c r="S79" s="12" t="n"/>
      <c r="T79" s="12" t="n"/>
      <c r="U79" s="12" t="n"/>
    </row>
    <row r="80" ht="30" customHeight="1">
      <c r="A80" s="12" t="n"/>
      <c r="B80" s="12" t="n"/>
      <c r="C80" s="12" t="n"/>
      <c r="D80" s="12" t="n"/>
      <c r="E80" s="12" t="n"/>
      <c r="F80" s="12" t="n"/>
      <c r="G80" s="13" t="n"/>
      <c r="H80" s="12" t="n"/>
      <c r="I80" s="14">
        <f>IF(OR(G80="",H80=""),"",G80+H80)</f>
        <v/>
      </c>
      <c r="J80" s="13" t="n"/>
      <c r="K80" s="12" t="n"/>
      <c r="L80" s="13" t="n"/>
      <c r="M80" s="12" t="n"/>
      <c r="N80" s="12" t="n"/>
      <c r="O80" s="12" t="n"/>
      <c r="P80" s="15">
        <f>IF(B80="","",IF(G80="","Not submitted",IF(M80="A","Approved",IF(M80="B","Approved with comments",IF(M80="C","Resubmit",IF(M80="I","For information",IF(AND($C$5&lt;&gt;"",I80&lt;&gt;"",$C$5&gt;I80),IF(O80="Yes","Deemed approval?","Overdue"),"Under review")))))))</f>
        <v/>
      </c>
      <c r="Q80" s="15">
        <f>IF(I80="","",IF(L80&lt;&gt;"",MAX(0,L80-I80),IF($C$5="","",MAX(0,$C$5-I80))))</f>
        <v/>
      </c>
      <c r="R80" s="15">
        <f>IF(OR(J80="",I80=""),"",J80-IF(L80&lt;&gt;"",L80,MAX(I80,$C$5)))</f>
        <v/>
      </c>
      <c r="S80" s="12" t="n"/>
      <c r="T80" s="12" t="n"/>
      <c r="U80" s="12" t="n"/>
    </row>
    <row r="81" ht="30" customHeight="1">
      <c r="A81" s="12" t="n"/>
      <c r="B81" s="12" t="n"/>
      <c r="C81" s="12" t="n"/>
      <c r="D81" s="12" t="n"/>
      <c r="E81" s="12" t="n"/>
      <c r="F81" s="12" t="n"/>
      <c r="G81" s="13" t="n"/>
      <c r="H81" s="12" t="n"/>
      <c r="I81" s="14">
        <f>IF(OR(G81="",H81=""),"",G81+H81)</f>
        <v/>
      </c>
      <c r="J81" s="13" t="n"/>
      <c r="K81" s="12" t="n"/>
      <c r="L81" s="13" t="n"/>
      <c r="M81" s="12" t="n"/>
      <c r="N81" s="12" t="n"/>
      <c r="O81" s="12" t="n"/>
      <c r="P81" s="15">
        <f>IF(B81="","",IF(G81="","Not submitted",IF(M81="A","Approved",IF(M81="B","Approved with comments",IF(M81="C","Resubmit",IF(M81="I","For information",IF(AND($C$5&lt;&gt;"",I81&lt;&gt;"",$C$5&gt;I81),IF(O81="Yes","Deemed approval?","Overdue"),"Under review")))))))</f>
        <v/>
      </c>
      <c r="Q81" s="15">
        <f>IF(I81="","",IF(L81&lt;&gt;"",MAX(0,L81-I81),IF($C$5="","",MAX(0,$C$5-I81))))</f>
        <v/>
      </c>
      <c r="R81" s="15">
        <f>IF(OR(J81="",I81=""),"",J81-IF(L81&lt;&gt;"",L81,MAX(I81,$C$5)))</f>
        <v/>
      </c>
      <c r="S81" s="12" t="n"/>
      <c r="T81" s="12" t="n"/>
      <c r="U81" s="12" t="n"/>
    </row>
    <row r="82" ht="30" customHeight="1">
      <c r="A82" s="12" t="n"/>
      <c r="B82" s="12" t="n"/>
      <c r="C82" s="12" t="n"/>
      <c r="D82" s="12" t="n"/>
      <c r="E82" s="12" t="n"/>
      <c r="F82" s="12" t="n"/>
      <c r="G82" s="13" t="n"/>
      <c r="H82" s="12" t="n"/>
      <c r="I82" s="14">
        <f>IF(OR(G82="",H82=""),"",G82+H82)</f>
        <v/>
      </c>
      <c r="J82" s="13" t="n"/>
      <c r="K82" s="12" t="n"/>
      <c r="L82" s="13" t="n"/>
      <c r="M82" s="12" t="n"/>
      <c r="N82" s="12" t="n"/>
      <c r="O82" s="12" t="n"/>
      <c r="P82" s="15">
        <f>IF(B82="","",IF(G82="","Not submitted",IF(M82="A","Approved",IF(M82="B","Approved with comments",IF(M82="C","Resubmit",IF(M82="I","For information",IF(AND($C$5&lt;&gt;"",I82&lt;&gt;"",$C$5&gt;I82),IF(O82="Yes","Deemed approval?","Overdue"),"Under review")))))))</f>
        <v/>
      </c>
      <c r="Q82" s="15">
        <f>IF(I82="","",IF(L82&lt;&gt;"",MAX(0,L82-I82),IF($C$5="","",MAX(0,$C$5-I82))))</f>
        <v/>
      </c>
      <c r="R82" s="15">
        <f>IF(OR(J82="",I82=""),"",J82-IF(L82&lt;&gt;"",L82,MAX(I82,$C$5)))</f>
        <v/>
      </c>
      <c r="S82" s="12" t="n"/>
      <c r="T82" s="12" t="n"/>
      <c r="U82" s="12" t="n"/>
    </row>
    <row r="83" ht="30" customHeight="1">
      <c r="A83" s="12" t="n"/>
      <c r="B83" s="12" t="n"/>
      <c r="C83" s="12" t="n"/>
      <c r="D83" s="12" t="n"/>
      <c r="E83" s="12" t="n"/>
      <c r="F83" s="12" t="n"/>
      <c r="G83" s="13" t="n"/>
      <c r="H83" s="12" t="n"/>
      <c r="I83" s="14">
        <f>IF(OR(G83="",H83=""),"",G83+H83)</f>
        <v/>
      </c>
      <c r="J83" s="13" t="n"/>
      <c r="K83" s="12" t="n"/>
      <c r="L83" s="13" t="n"/>
      <c r="M83" s="12" t="n"/>
      <c r="N83" s="12" t="n"/>
      <c r="O83" s="12" t="n"/>
      <c r="P83" s="15">
        <f>IF(B83="","",IF(G83="","Not submitted",IF(M83="A","Approved",IF(M83="B","Approved with comments",IF(M83="C","Resubmit",IF(M83="I","For information",IF(AND($C$5&lt;&gt;"",I83&lt;&gt;"",$C$5&gt;I83),IF(O83="Yes","Deemed approval?","Overdue"),"Under review")))))))</f>
        <v/>
      </c>
      <c r="Q83" s="15">
        <f>IF(I83="","",IF(L83&lt;&gt;"",MAX(0,L83-I83),IF($C$5="","",MAX(0,$C$5-I83))))</f>
        <v/>
      </c>
      <c r="R83" s="15">
        <f>IF(OR(J83="",I83=""),"",J83-IF(L83&lt;&gt;"",L83,MAX(I83,$C$5)))</f>
        <v/>
      </c>
      <c r="S83" s="12" t="n"/>
      <c r="T83" s="12" t="n"/>
      <c r="U83" s="12" t="n"/>
    </row>
    <row r="84" ht="30" customHeight="1">
      <c r="A84" s="12" t="n"/>
      <c r="B84" s="12" t="n"/>
      <c r="C84" s="12" t="n"/>
      <c r="D84" s="12" t="n"/>
      <c r="E84" s="12" t="n"/>
      <c r="F84" s="12" t="n"/>
      <c r="G84" s="13" t="n"/>
      <c r="H84" s="12" t="n"/>
      <c r="I84" s="14">
        <f>IF(OR(G84="",H84=""),"",G84+H84)</f>
        <v/>
      </c>
      <c r="J84" s="13" t="n"/>
      <c r="K84" s="12" t="n"/>
      <c r="L84" s="13" t="n"/>
      <c r="M84" s="12" t="n"/>
      <c r="N84" s="12" t="n"/>
      <c r="O84" s="12" t="n"/>
      <c r="P84" s="15">
        <f>IF(B84="","",IF(G84="","Not submitted",IF(M84="A","Approved",IF(M84="B","Approved with comments",IF(M84="C","Resubmit",IF(M84="I","For information",IF(AND($C$5&lt;&gt;"",I84&lt;&gt;"",$C$5&gt;I84),IF(O84="Yes","Deemed approval?","Overdue"),"Under review")))))))</f>
        <v/>
      </c>
      <c r="Q84" s="15">
        <f>IF(I84="","",IF(L84&lt;&gt;"",MAX(0,L84-I84),IF($C$5="","",MAX(0,$C$5-I84))))</f>
        <v/>
      </c>
      <c r="R84" s="15">
        <f>IF(OR(J84="",I84=""),"",J84-IF(L84&lt;&gt;"",L84,MAX(I84,$C$5)))</f>
        <v/>
      </c>
      <c r="S84" s="12" t="n"/>
      <c r="T84" s="12" t="n"/>
      <c r="U84" s="12" t="n"/>
    </row>
    <row r="85" ht="30" customHeight="1">
      <c r="A85" s="12" t="n"/>
      <c r="B85" s="12" t="n"/>
      <c r="C85" s="12" t="n"/>
      <c r="D85" s="12" t="n"/>
      <c r="E85" s="12" t="n"/>
      <c r="F85" s="12" t="n"/>
      <c r="G85" s="13" t="n"/>
      <c r="H85" s="12" t="n"/>
      <c r="I85" s="14">
        <f>IF(OR(G85="",H85=""),"",G85+H85)</f>
        <v/>
      </c>
      <c r="J85" s="13" t="n"/>
      <c r="K85" s="12" t="n"/>
      <c r="L85" s="13" t="n"/>
      <c r="M85" s="12" t="n"/>
      <c r="N85" s="12" t="n"/>
      <c r="O85" s="12" t="n"/>
      <c r="P85" s="15">
        <f>IF(B85="","",IF(G85="","Not submitted",IF(M85="A","Approved",IF(M85="B","Approved with comments",IF(M85="C","Resubmit",IF(M85="I","For information",IF(AND($C$5&lt;&gt;"",I85&lt;&gt;"",$C$5&gt;I85),IF(O85="Yes","Deemed approval?","Overdue"),"Under review")))))))</f>
        <v/>
      </c>
      <c r="Q85" s="15">
        <f>IF(I85="","",IF(L85&lt;&gt;"",MAX(0,L85-I85),IF($C$5="","",MAX(0,$C$5-I85))))</f>
        <v/>
      </c>
      <c r="R85" s="15">
        <f>IF(OR(J85="",I85=""),"",J85-IF(L85&lt;&gt;"",L85,MAX(I85,$C$5)))</f>
        <v/>
      </c>
      <c r="S85" s="12" t="n"/>
      <c r="T85" s="12" t="n"/>
      <c r="U85" s="12" t="n"/>
    </row>
    <row r="86" ht="30" customHeight="1">
      <c r="A86" s="12" t="n"/>
      <c r="B86" s="12" t="n"/>
      <c r="C86" s="12" t="n"/>
      <c r="D86" s="12" t="n"/>
      <c r="E86" s="12" t="n"/>
      <c r="F86" s="12" t="n"/>
      <c r="G86" s="13" t="n"/>
      <c r="H86" s="12" t="n"/>
      <c r="I86" s="14">
        <f>IF(OR(G86="",H86=""),"",G86+H86)</f>
        <v/>
      </c>
      <c r="J86" s="13" t="n"/>
      <c r="K86" s="12" t="n"/>
      <c r="L86" s="13" t="n"/>
      <c r="M86" s="12" t="n"/>
      <c r="N86" s="12" t="n"/>
      <c r="O86" s="12" t="n"/>
      <c r="P86" s="15">
        <f>IF(B86="","",IF(G86="","Not submitted",IF(M86="A","Approved",IF(M86="B","Approved with comments",IF(M86="C","Resubmit",IF(M86="I","For information",IF(AND($C$5&lt;&gt;"",I86&lt;&gt;"",$C$5&gt;I86),IF(O86="Yes","Deemed approval?","Overdue"),"Under review")))))))</f>
        <v/>
      </c>
      <c r="Q86" s="15">
        <f>IF(I86="","",IF(L86&lt;&gt;"",MAX(0,L86-I86),IF($C$5="","",MAX(0,$C$5-I86))))</f>
        <v/>
      </c>
      <c r="R86" s="15">
        <f>IF(OR(J86="",I86=""),"",J86-IF(L86&lt;&gt;"",L86,MAX(I86,$C$5)))</f>
        <v/>
      </c>
      <c r="S86" s="12" t="n"/>
      <c r="T86" s="12" t="n"/>
      <c r="U86" s="12" t="n"/>
    </row>
    <row r="87" ht="30" customHeight="1">
      <c r="A87" s="12" t="n"/>
      <c r="B87" s="12" t="n"/>
      <c r="C87" s="12" t="n"/>
      <c r="D87" s="12" t="n"/>
      <c r="E87" s="12" t="n"/>
      <c r="F87" s="12" t="n"/>
      <c r="G87" s="13" t="n"/>
      <c r="H87" s="12" t="n"/>
      <c r="I87" s="14">
        <f>IF(OR(G87="",H87=""),"",G87+H87)</f>
        <v/>
      </c>
      <c r="J87" s="13" t="n"/>
      <c r="K87" s="12" t="n"/>
      <c r="L87" s="13" t="n"/>
      <c r="M87" s="12" t="n"/>
      <c r="N87" s="12" t="n"/>
      <c r="O87" s="12" t="n"/>
      <c r="P87" s="15">
        <f>IF(B87="","",IF(G87="","Not submitted",IF(M87="A","Approved",IF(M87="B","Approved with comments",IF(M87="C","Resubmit",IF(M87="I","For information",IF(AND($C$5&lt;&gt;"",I87&lt;&gt;"",$C$5&gt;I87),IF(O87="Yes","Deemed approval?","Overdue"),"Under review")))))))</f>
        <v/>
      </c>
      <c r="Q87" s="15">
        <f>IF(I87="","",IF(L87&lt;&gt;"",MAX(0,L87-I87),IF($C$5="","",MAX(0,$C$5-I87))))</f>
        <v/>
      </c>
      <c r="R87" s="15">
        <f>IF(OR(J87="",I87=""),"",J87-IF(L87&lt;&gt;"",L87,MAX(I87,$C$5)))</f>
        <v/>
      </c>
      <c r="S87" s="12" t="n"/>
      <c r="T87" s="12" t="n"/>
      <c r="U87" s="12" t="n"/>
    </row>
    <row r="88" ht="30" customHeight="1">
      <c r="A88" s="12" t="n"/>
      <c r="B88" s="12" t="n"/>
      <c r="C88" s="12" t="n"/>
      <c r="D88" s="12" t="n"/>
      <c r="E88" s="12" t="n"/>
      <c r="F88" s="12" t="n"/>
      <c r="G88" s="13" t="n"/>
      <c r="H88" s="12" t="n"/>
      <c r="I88" s="14">
        <f>IF(OR(G88="",H88=""),"",G88+H88)</f>
        <v/>
      </c>
      <c r="J88" s="13" t="n"/>
      <c r="K88" s="12" t="n"/>
      <c r="L88" s="13" t="n"/>
      <c r="M88" s="12" t="n"/>
      <c r="N88" s="12" t="n"/>
      <c r="O88" s="12" t="n"/>
      <c r="P88" s="15">
        <f>IF(B88="","",IF(G88="","Not submitted",IF(M88="A","Approved",IF(M88="B","Approved with comments",IF(M88="C","Resubmit",IF(M88="I","For information",IF(AND($C$5&lt;&gt;"",I88&lt;&gt;"",$C$5&gt;I88),IF(O88="Yes","Deemed approval?","Overdue"),"Under review")))))))</f>
        <v/>
      </c>
      <c r="Q88" s="15">
        <f>IF(I88="","",IF(L88&lt;&gt;"",MAX(0,L88-I88),IF($C$5="","",MAX(0,$C$5-I88))))</f>
        <v/>
      </c>
      <c r="R88" s="15">
        <f>IF(OR(J88="",I88=""),"",J88-IF(L88&lt;&gt;"",L88,MAX(I88,$C$5)))</f>
        <v/>
      </c>
      <c r="S88" s="12" t="n"/>
      <c r="T88" s="12" t="n"/>
      <c r="U88" s="12" t="n"/>
    </row>
    <row r="89" ht="30" customHeight="1">
      <c r="A89" s="12" t="n"/>
      <c r="B89" s="12" t="n"/>
      <c r="C89" s="12" t="n"/>
      <c r="D89" s="12" t="n"/>
      <c r="E89" s="12" t="n"/>
      <c r="F89" s="12" t="n"/>
      <c r="G89" s="13" t="n"/>
      <c r="H89" s="12" t="n"/>
      <c r="I89" s="14">
        <f>IF(OR(G89="",H89=""),"",G89+H89)</f>
        <v/>
      </c>
      <c r="J89" s="13" t="n"/>
      <c r="K89" s="12" t="n"/>
      <c r="L89" s="13" t="n"/>
      <c r="M89" s="12" t="n"/>
      <c r="N89" s="12" t="n"/>
      <c r="O89" s="12" t="n"/>
      <c r="P89" s="15">
        <f>IF(B89="","",IF(G89="","Not submitted",IF(M89="A","Approved",IF(M89="B","Approved with comments",IF(M89="C","Resubmit",IF(M89="I","For information",IF(AND($C$5&lt;&gt;"",I89&lt;&gt;"",$C$5&gt;I89),IF(O89="Yes","Deemed approval?","Overdue"),"Under review")))))))</f>
        <v/>
      </c>
      <c r="Q89" s="15">
        <f>IF(I89="","",IF(L89&lt;&gt;"",MAX(0,L89-I89),IF($C$5="","",MAX(0,$C$5-I89))))</f>
        <v/>
      </c>
      <c r="R89" s="15">
        <f>IF(OR(J89="",I89=""),"",J89-IF(L89&lt;&gt;"",L89,MAX(I89,$C$5)))</f>
        <v/>
      </c>
      <c r="S89" s="12" t="n"/>
      <c r="T89" s="12" t="n"/>
      <c r="U89" s="12" t="n"/>
    </row>
    <row r="90" ht="30" customHeight="1">
      <c r="A90" s="12" t="n"/>
      <c r="B90" s="12" t="n"/>
      <c r="C90" s="12" t="n"/>
      <c r="D90" s="12" t="n"/>
      <c r="E90" s="12" t="n"/>
      <c r="F90" s="12" t="n"/>
      <c r="G90" s="13" t="n"/>
      <c r="H90" s="12" t="n"/>
      <c r="I90" s="14">
        <f>IF(OR(G90="",H90=""),"",G90+H90)</f>
        <v/>
      </c>
      <c r="J90" s="13" t="n"/>
      <c r="K90" s="12" t="n"/>
      <c r="L90" s="13" t="n"/>
      <c r="M90" s="12" t="n"/>
      <c r="N90" s="12" t="n"/>
      <c r="O90" s="12" t="n"/>
      <c r="P90" s="15">
        <f>IF(B90="","",IF(G90="","Not submitted",IF(M90="A","Approved",IF(M90="B","Approved with comments",IF(M90="C","Resubmit",IF(M90="I","For information",IF(AND($C$5&lt;&gt;"",I90&lt;&gt;"",$C$5&gt;I90),IF(O90="Yes","Deemed approval?","Overdue"),"Under review")))))))</f>
        <v/>
      </c>
      <c r="Q90" s="15">
        <f>IF(I90="","",IF(L90&lt;&gt;"",MAX(0,L90-I90),IF($C$5="","",MAX(0,$C$5-I90))))</f>
        <v/>
      </c>
      <c r="R90" s="15">
        <f>IF(OR(J90="",I90=""),"",J90-IF(L90&lt;&gt;"",L90,MAX(I90,$C$5)))</f>
        <v/>
      </c>
      <c r="S90" s="12" t="n"/>
      <c r="T90" s="12" t="n"/>
      <c r="U90" s="12" t="n"/>
    </row>
    <row r="91" ht="30" customHeight="1">
      <c r="A91" s="12" t="n"/>
      <c r="B91" s="12" t="n"/>
      <c r="C91" s="12" t="n"/>
      <c r="D91" s="12" t="n"/>
      <c r="E91" s="12" t="n"/>
      <c r="F91" s="12" t="n"/>
      <c r="G91" s="13" t="n"/>
      <c r="H91" s="12" t="n"/>
      <c r="I91" s="14">
        <f>IF(OR(G91="",H91=""),"",G91+H91)</f>
        <v/>
      </c>
      <c r="J91" s="13" t="n"/>
      <c r="K91" s="12" t="n"/>
      <c r="L91" s="13" t="n"/>
      <c r="M91" s="12" t="n"/>
      <c r="N91" s="12" t="n"/>
      <c r="O91" s="12" t="n"/>
      <c r="P91" s="15">
        <f>IF(B91="","",IF(G91="","Not submitted",IF(M91="A","Approved",IF(M91="B","Approved with comments",IF(M91="C","Resubmit",IF(M91="I","For information",IF(AND($C$5&lt;&gt;"",I91&lt;&gt;"",$C$5&gt;I91),IF(O91="Yes","Deemed approval?","Overdue"),"Under review")))))))</f>
        <v/>
      </c>
      <c r="Q91" s="15">
        <f>IF(I91="","",IF(L91&lt;&gt;"",MAX(0,L91-I91),IF($C$5="","",MAX(0,$C$5-I91))))</f>
        <v/>
      </c>
      <c r="R91" s="15">
        <f>IF(OR(J91="",I91=""),"",J91-IF(L91&lt;&gt;"",L91,MAX(I91,$C$5)))</f>
        <v/>
      </c>
      <c r="S91" s="12" t="n"/>
      <c r="T91" s="12" t="n"/>
      <c r="U91" s="12" t="n"/>
    </row>
    <row r="92" ht="30" customHeight="1">
      <c r="A92" s="12" t="n"/>
      <c r="B92" s="12" t="n"/>
      <c r="C92" s="12" t="n"/>
      <c r="D92" s="12" t="n"/>
      <c r="E92" s="12" t="n"/>
      <c r="F92" s="12" t="n"/>
      <c r="G92" s="13" t="n"/>
      <c r="H92" s="12" t="n"/>
      <c r="I92" s="14">
        <f>IF(OR(G92="",H92=""),"",G92+H92)</f>
        <v/>
      </c>
      <c r="J92" s="13" t="n"/>
      <c r="K92" s="12" t="n"/>
      <c r="L92" s="13" t="n"/>
      <c r="M92" s="12" t="n"/>
      <c r="N92" s="12" t="n"/>
      <c r="O92" s="12" t="n"/>
      <c r="P92" s="15">
        <f>IF(B92="","",IF(G92="","Not submitted",IF(M92="A","Approved",IF(M92="B","Approved with comments",IF(M92="C","Resubmit",IF(M92="I","For information",IF(AND($C$5&lt;&gt;"",I92&lt;&gt;"",$C$5&gt;I92),IF(O92="Yes","Deemed approval?","Overdue"),"Under review")))))))</f>
        <v/>
      </c>
      <c r="Q92" s="15">
        <f>IF(I92="","",IF(L92&lt;&gt;"",MAX(0,L92-I92),IF($C$5="","",MAX(0,$C$5-I92))))</f>
        <v/>
      </c>
      <c r="R92" s="15">
        <f>IF(OR(J92="",I92=""),"",J92-IF(L92&lt;&gt;"",L92,MAX(I92,$C$5)))</f>
        <v/>
      </c>
      <c r="S92" s="12" t="n"/>
      <c r="T92" s="12" t="n"/>
      <c r="U92" s="12" t="n"/>
    </row>
  </sheetData>
  <mergeCells count="2">
    <mergeCell ref="A3:U3"/>
    <mergeCell ref="A2:U2"/>
  </mergeCells>
  <conditionalFormatting sqref="O5:O7">
    <cfRule type="expression" priority="1" dxfId="0">
      <formula>O5&gt;0</formula>
    </cfRule>
  </conditionalFormatting>
  <conditionalFormatting sqref="O8">
    <cfRule type="expression" priority="2" dxfId="1">
      <formula>O8&gt;0</formula>
    </cfRule>
  </conditionalFormatting>
  <conditionalFormatting sqref="L9">
    <cfRule type="expression" priority="3" dxfId="1">
      <formula>L9&gt;0</formula>
    </cfRule>
  </conditionalFormatting>
  <conditionalFormatting sqref="P13:P92">
    <cfRule type="expression" priority="4" dxfId="2">
      <formula>P13="Overdue"</formula>
    </cfRule>
    <cfRule type="expression" priority="5" dxfId="2">
      <formula>P13="Deemed approval?"</formula>
    </cfRule>
    <cfRule type="expression" priority="6" dxfId="1">
      <formula>P13="Resubmit"</formula>
    </cfRule>
    <cfRule type="expression" priority="7" dxfId="3">
      <formula>P13="Approved"</formula>
    </cfRule>
    <cfRule type="expression" priority="8" dxfId="3">
      <formula>P13="Approved with comments"</formula>
    </cfRule>
  </conditionalFormatting>
  <conditionalFormatting sqref="R13:R92">
    <cfRule type="expression" priority="9" dxfId="2">
      <formula>AND(ISNUMBER(R13),R13&lt;0)</formula>
    </cfRule>
  </conditionalFormatting>
  <conditionalFormatting sqref="Q13:Q92">
    <cfRule type="expression" priority="10" dxfId="1">
      <formula>AND(ISNUMBER(Q13),Q13&gt;0)</formula>
    </cfRule>
  </conditionalFormatting>
  <conditionalFormatting sqref="S13:S92">
    <cfRule type="expression" priority="11" dxfId="1">
      <formula>S13="Yes"</formula>
    </cfRule>
  </conditionalFormatting>
  <dataValidations count="6">
    <dataValidation sqref="E13:E92" showDropDown="0" showInputMessage="0" showErrorMessage="0" allowBlank="1" type="list">
      <formula1>"Owner,Class,Flag/RO,Owner+Class,Owner+Flag/RO,Owner+Class+Flag/RO"</formula1>
    </dataValidation>
    <dataValidation sqref="M13:M92" showDropDown="0" showInputMessage="0" showErrorMessage="0" allowBlank="1" type="list">
      <formula1>"A,B,C,I"</formula1>
    </dataValidation>
    <dataValidation sqref="N13:N92" showDropDown="0" showInputMessage="0" showErrorMessage="0" allowBlank="1" type="list">
      <formula1>"Pending,Approved,Approved with comments,Rejected,n/a"</formula1>
    </dataValidation>
    <dataValidation sqref="O13:O92" showDropDown="0" showInputMessage="0" showErrorMessage="0" allowBlank="1" type="list">
      <formula1>"Yes,No"</formula1>
    </dataValidation>
    <dataValidation sqref="S13:S92" showDropDown="0" showInputMessage="0" showErrorMessage="0" allowBlank="1" type="list">
      <formula1>"Yes,No"</formula1>
    </dataValidation>
    <dataValidation sqref="T13:T92" showDropDown="0" showInputMessage="0" showErrorMessage="0" allowBlank="1" type="list">
      <formula1>"Yes,No"</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Q74"/>
  <sheetViews>
    <sheetView workbookViewId="0">
      <pane xSplit="4" ySplit="14" topLeftCell="E15" activePane="bottomRight" state="frozen"/>
      <selection pane="topRight"/>
      <selection pane="bottomLeft"/>
      <selection pane="bottomRight" activeCell="A1" sqref="A1"/>
    </sheetView>
  </sheetViews>
  <sheetFormatPr baseColWidth="8" defaultRowHeight="15"/>
  <cols>
    <col width="5" customWidth="1" min="1" max="1"/>
    <col width="7" customWidth="1" min="2" max="2"/>
    <col width="8" customWidth="1" min="3" max="3"/>
    <col width="50" customWidth="1" min="4" max="4"/>
    <col width="15" customWidth="1" min="5" max="5"/>
    <col width="11" customWidth="1" min="6" max="6"/>
    <col width="11" customWidth="1" min="7" max="7"/>
    <col width="12" customWidth="1" min="8" max="8"/>
    <col width="11" customWidth="1" min="9" max="9"/>
    <col width="17" customWidth="1" min="10" max="10"/>
    <col width="8" customWidth="1" min="11" max="11"/>
    <col width="11" customWidth="1" min="12" max="12"/>
    <col width="11" customWidth="1" min="13" max="13"/>
    <col width="11" customWidth="1" min="14" max="14"/>
    <col width="11" customWidth="1" min="15" max="15"/>
    <col width="10" customWidth="1" min="16" max="16"/>
    <col width="36" customWidth="1" min="17" max="17"/>
  </cols>
  <sheetData>
    <row r="1" ht="30" customHeight="1">
      <c r="Q1" s="1" t="inlineStr">
        <is>
          <t>TPL-SPM-T7  |  project2-me.com</t>
        </is>
      </c>
    </row>
    <row r="2" ht="26" customHeight="1">
      <c r="A2" s="2" t="inlineStr">
        <is>
          <t>YP-48 Weight and Gross Tonnage Tracker (illustrative)</t>
        </is>
      </c>
      <c r="B2" s="6" t="n"/>
      <c r="C2" s="6" t="n"/>
      <c r="D2" s="6" t="n"/>
      <c r="E2" s="6" t="n"/>
      <c r="F2" s="6" t="n"/>
      <c r="G2" s="6" t="n"/>
      <c r="H2" s="6" t="n"/>
      <c r="I2" s="6" t="n"/>
      <c r="J2" s="6" t="n"/>
      <c r="K2" s="6" t="n"/>
      <c r="L2" s="6" t="n"/>
      <c r="M2" s="6" t="n"/>
      <c r="N2" s="6" t="n"/>
      <c r="O2" s="6" t="n"/>
      <c r="P2" s="6" t="n"/>
      <c r="Q2" s="6" t="n"/>
    </row>
    <row r="3" ht="30" customHeight="1">
      <c r="A3" s="3" t="inlineStr">
        <is>
          <t>Illustrative project: Project YP-48 is fictional. Its parameters are chosen from publicly reported industry ranges so the numbers are realistic, but no real yard, owner or yacht is described.</t>
        </is>
      </c>
    </row>
    <row r="5" ht="56" customHeight="1">
      <c r="C5" s="7" t="inlineStr">
        <is>
          <t>GT estimate at signature</t>
        </is>
      </c>
      <c r="D5" s="16" t="n">
        <v>488</v>
      </c>
      <c r="F5" s="7" t="inlineStr">
        <is>
          <t>Weight at signature (index)</t>
        </is>
      </c>
      <c r="G5" s="16" t="n">
        <v>100</v>
      </c>
      <c r="I5" s="7" t="inlineStr">
        <is>
          <t>Current GT estimate</t>
        </is>
      </c>
      <c r="J5" s="17">
        <f>$D$5+SUMIF($K$15:$K$74,"Yes",$G$15:$G$74)</f>
        <v/>
      </c>
      <c r="L5" s="7" t="inlineStr">
        <is>
          <t>Current weight (index)</t>
        </is>
      </c>
      <c r="M5" s="17">
        <f>$G$5+SUMIF($K$15:$K$74,"Yes",$I$15:$I$74)</f>
        <v/>
      </c>
    </row>
    <row r="6" ht="56" customHeight="1">
      <c r="C6" s="7" t="inlineStr">
        <is>
          <t>GT target</t>
        </is>
      </c>
      <c r="D6" s="16" t="n">
        <v>499</v>
      </c>
      <c r="F6" s="7" t="inlineStr">
        <is>
          <t>Weight budget (index)</t>
        </is>
      </c>
      <c r="G6" s="16" t="n">
        <v>105</v>
      </c>
      <c r="I6" s="7" t="inlineStr">
        <is>
          <t>GT margin to target</t>
        </is>
      </c>
      <c r="J6" s="17">
        <f>$D$6-J5</f>
        <v/>
      </c>
      <c r="L6" s="7" t="inlineStr">
        <is>
          <t>Weight margin left</t>
        </is>
      </c>
      <c r="M6" s="17">
        <f>$G$6-M5</f>
        <v/>
      </c>
    </row>
    <row r="7" ht="56" customHeight="1">
      <c r="C7" s="7" t="inlineStr">
        <is>
          <t>GT limit (must stay below)</t>
        </is>
      </c>
      <c r="D7" s="16" t="n">
        <v>500</v>
      </c>
      <c r="F7" s="7" t="inlineStr">
        <is>
          <t>Weight warning margin</t>
        </is>
      </c>
      <c r="G7" s="16" t="n">
        <v>1</v>
      </c>
      <c r="I7" s="7" t="inlineStr">
        <is>
          <t>Headroom to GT limit</t>
        </is>
      </c>
      <c r="J7" s="17">
        <f>$D$7-J5</f>
        <v/>
      </c>
      <c r="L7" s="7" t="inlineStr">
        <is>
          <t>Weight check</t>
        </is>
      </c>
      <c r="M7" s="18">
        <f>IF(M6&lt;0,"CHECK: over budget",IF(M6&lt;$G$7,"WARNING: margin below "&amp;TEXT($G$7,"0.0"),"OK"))</f>
        <v/>
      </c>
    </row>
    <row r="8" ht="56" customHeight="1">
      <c r="C8" s="7" t="inlineStr">
        <is>
          <t>GT warning margin</t>
        </is>
      </c>
      <c r="D8" s="16" t="n">
        <v>3</v>
      </c>
      <c r="F8" s="7" t="inlineStr">
        <is>
          <t>Design freeze (month)</t>
        </is>
      </c>
      <c r="G8" s="19" t="n">
        <v>7</v>
      </c>
      <c r="I8" s="7" t="inlineStr">
        <is>
          <t>GT check</t>
        </is>
      </c>
      <c r="J8" s="18">
        <f>IF(J6&lt;0,"CHECK: above target",IF(J6&lt;$D$8,"WARNING: &lt;"&amp;TEXT($D$8,"0.0")&amp;" GT","OK"))</f>
        <v/>
      </c>
      <c r="L8" s="7" t="inlineStr">
        <is>
          <t>Weight margin if pending accepted</t>
        </is>
      </c>
      <c r="M8" s="17">
        <f>M6-SUMIF($J$15:$J$74,"Pending",$I$15:$I$74)</f>
        <v/>
      </c>
    </row>
    <row r="9" ht="56" customHeight="1">
      <c r="F9" s="7" t="inlineStr">
        <is>
          <t>As at (month)</t>
        </is>
      </c>
      <c r="G9" s="19" t="n">
        <v>14</v>
      </c>
      <c r="I9" s="7" t="inlineStr">
        <is>
          <t>GT margin if pending accepted</t>
        </is>
      </c>
      <c r="J9" s="17">
        <f>J6-SUMIF($J$15:$J$74,"Pending",$G$15:$G$74)</f>
        <v/>
      </c>
      <c r="L9" s="7" t="inlineStr">
        <is>
          <t>Changes after freeze (count)</t>
        </is>
      </c>
      <c r="M9" s="20">
        <f>COUNTIF($P$15:$P$74,"Yes")</f>
        <v/>
      </c>
    </row>
    <row r="11">
      <c r="B11" s="10" t="inlineStr">
        <is>
          <t>GT effect: the naval architect's figure. The rule-of-thumb column only shows scale near 490 to 500 GT (ITC 1969 formula); it does not replace a tonnage calculation or the official measurement.</t>
        </is>
      </c>
    </row>
    <row r="12">
      <c r="B12" s="10" t="inlineStr">
        <is>
          <t>Only rows whose Decision starts with 'Accepted' count in the running totals. Pending items are shown in the 'if pending accepted' cells.</t>
        </is>
      </c>
    </row>
    <row r="14" ht="58" customHeight="1">
      <c r="A14" s="11" t="inlineStr">
        <is>
          <t>No</t>
        </is>
      </c>
      <c r="B14" s="11" t="inlineStr">
        <is>
          <t>Month</t>
        </is>
      </c>
      <c r="C14" s="11" t="inlineStr">
        <is>
          <t>Ref</t>
        </is>
      </c>
      <c r="D14" s="11" t="inlineStr">
        <is>
          <t>Change or estimate update</t>
        </is>
      </c>
      <c r="E14" s="11" t="inlineStr">
        <is>
          <t>Raised by</t>
        </is>
      </c>
      <c r="F14" s="11" t="inlineStr">
        <is>
          <t>Added enclosed volume (m3)</t>
        </is>
      </c>
      <c r="G14" s="11" t="inlineStr">
        <is>
          <t>GT effect (naval architect)</t>
        </is>
      </c>
      <c r="H14" s="11" t="inlineStr">
        <is>
          <t>Rule-of-thumb GT (volume x 0.274)</t>
        </is>
      </c>
      <c r="I14" s="11" t="inlineStr">
        <is>
          <t>Weight effect (index points)</t>
        </is>
      </c>
      <c r="J14" s="11" t="inlineStr">
        <is>
          <t>Decision</t>
        </is>
      </c>
      <c r="K14" s="11" t="inlineStr">
        <is>
          <t>Counts?</t>
        </is>
      </c>
      <c r="L14" s="11" t="inlineStr">
        <is>
          <t>Running GT estimate</t>
        </is>
      </c>
      <c r="M14" s="11" t="inlineStr">
        <is>
          <t>GT margin to target</t>
        </is>
      </c>
      <c r="N14" s="11" t="inlineStr">
        <is>
          <t>Running weight (index)</t>
        </is>
      </c>
      <c r="O14" s="11" t="inlineStr">
        <is>
          <t>Weight margin left</t>
        </is>
      </c>
      <c r="P14" s="11" t="inlineStr">
        <is>
          <t>After design freeze?</t>
        </is>
      </c>
      <c r="Q14" s="11" t="inlineStr">
        <is>
          <t>Notes</t>
        </is>
      </c>
    </row>
    <row r="15" ht="30" customHeight="1">
      <c r="A15" s="12" t="n">
        <v>1</v>
      </c>
      <c r="B15" s="12" t="n">
        <v>0</v>
      </c>
      <c r="C15" s="12" t="inlineStr">
        <is>
          <t>BASE</t>
        </is>
      </c>
      <c r="D15" s="12" t="inlineStr">
        <is>
          <t>Estimate at contract signature (contract GA and specification)</t>
        </is>
      </c>
      <c r="E15" s="12" t="inlineStr">
        <is>
          <t>Naval architect</t>
        </is>
      </c>
      <c r="F15" s="21" t="n"/>
      <c r="G15" s="21" t="n">
        <v>0</v>
      </c>
      <c r="H15" s="22">
        <f>IF(F15="","",ROUND(F15*0.274,1))</f>
        <v/>
      </c>
      <c r="I15" s="21" t="n">
        <v>0</v>
      </c>
      <c r="J15" s="12" t="inlineStr">
        <is>
          <t>Accepted</t>
        </is>
      </c>
      <c r="K15" s="15">
        <f>IF(J15="","",IF(LEFT(J15,8)="Accepted","Yes","No"))</f>
        <v/>
      </c>
      <c r="L15" s="22">
        <f>IF(C15="","",$D$5+SUMIF($K$15:K15,"Yes",$G$15:G15))</f>
        <v/>
      </c>
      <c r="M15" s="22">
        <f>IF(C15="","",$D$6-L15)</f>
        <v/>
      </c>
      <c r="N15" s="22">
        <f>IF(C15="","",$G$5+SUMIF($K$15:K15,"Yes",$I$15:I15))</f>
        <v/>
      </c>
      <c r="O15" s="22">
        <f>IF(C15="","",$G$6-N15)</f>
        <v/>
      </c>
      <c r="P15" s="15">
        <f>IF(OR(B15="",$G$8=""),"",IF(B15&gt;$G$8,"Yes","No"))</f>
        <v/>
      </c>
      <c r="Q15" s="12" t="inlineStr">
        <is>
          <t>Starting point; values in the inputs above</t>
        </is>
      </c>
    </row>
    <row r="16" ht="30" customHeight="1">
      <c r="A16" s="12" t="n">
        <v>2</v>
      </c>
      <c r="B16" s="12" t="n">
        <v>2</v>
      </c>
      <c r="C16" s="12" t="inlineStr">
        <is>
          <t>NA-01</t>
        </is>
      </c>
      <c r="D16" s="12" t="inlineStr">
        <is>
          <t>Basic design: hull form faired, tank arrangement updated</t>
        </is>
      </c>
      <c r="E16" s="12" t="inlineStr">
        <is>
          <t>Naval architect</t>
        </is>
      </c>
      <c r="F16" s="21" t="n"/>
      <c r="G16" s="21" t="n">
        <v>1.2</v>
      </c>
      <c r="H16" s="22">
        <f>IF(F16="","",ROUND(F16*0.274,1))</f>
        <v/>
      </c>
      <c r="I16" s="21" t="n">
        <v>0.6</v>
      </c>
      <c r="J16" s="12" t="inlineStr">
        <is>
          <t>Accepted</t>
        </is>
      </c>
      <c r="K16" s="15">
        <f>IF(J16="","",IF(LEFT(J16,8)="Accepted","Yes","No"))</f>
        <v/>
      </c>
      <c r="L16" s="22">
        <f>IF(C16="","",$D$5+SUMIF($K$15:K16,"Yes",$G$15:G16))</f>
        <v/>
      </c>
      <c r="M16" s="22">
        <f>IF(C16="","",$D$6-L16)</f>
        <v/>
      </c>
      <c r="N16" s="22">
        <f>IF(C16="","",$G$5+SUMIF($K$15:K16,"Yes",$I$15:I16))</f>
        <v/>
      </c>
      <c r="O16" s="22">
        <f>IF(C16="","",$G$6-N16)</f>
        <v/>
      </c>
      <c r="P16" s="15">
        <f>IF(OR(B16="",$G$8=""),"",IF(B16&gt;$G$8,"Yes","No"))</f>
        <v/>
      </c>
      <c r="Q16" s="12" t="inlineStr"/>
    </row>
    <row r="17" ht="30" customHeight="1">
      <c r="A17" s="12" t="n">
        <v>3</v>
      </c>
      <c r="B17" s="12" t="n">
        <v>3</v>
      </c>
      <c r="C17" s="12" t="inlineStr">
        <is>
          <t>CR-01</t>
        </is>
      </c>
      <c r="D17" s="12" t="inlineStr">
        <is>
          <t>Owner: enclosed gym on bridge deck aft, reduced from 4.0 x 3.0 m to 3.0 x 2.5 m, 2.3 m high (17.25 m3)</t>
        </is>
      </c>
      <c r="E17" s="12" t="inlineStr">
        <is>
          <t>Owner</t>
        </is>
      </c>
      <c r="F17" s="21" t="n">
        <v>17.2</v>
      </c>
      <c r="G17" s="21" t="n">
        <v>4.7</v>
      </c>
      <c r="H17" s="22">
        <f>IF(F17="","",ROUND(F17*0.274,1))</f>
        <v/>
      </c>
      <c r="I17" s="21" t="n">
        <v>0.5</v>
      </c>
      <c r="J17" s="12" t="inlineStr">
        <is>
          <t>Accepted as reduced</t>
        </is>
      </c>
      <c r="K17" s="15">
        <f>IF(J17="","",IF(LEFT(J17,8)="Accepted","Yes","No"))</f>
        <v/>
      </c>
      <c r="L17" s="22">
        <f>IF(C17="","",$D$5+SUMIF($K$15:K17,"Yes",$G$15:G17))</f>
        <v/>
      </c>
      <c r="M17" s="22">
        <f>IF(C17="","",$D$6-L17)</f>
        <v/>
      </c>
      <c r="N17" s="22">
        <f>IF(C17="","",$G$5+SUMIF($K$15:K17,"Yes",$I$15:I17))</f>
        <v/>
      </c>
      <c r="O17" s="22">
        <f>IF(C17="","",$G$6-N17)</f>
        <v/>
      </c>
      <c r="P17" s="15">
        <f>IF(OR(B17="",$G$8=""),"",IF(B17&gt;$G$8,"Yes","No"))</f>
        <v/>
      </c>
      <c r="Q17" s="12" t="inlineStr">
        <is>
          <t>Proposed 4.0 x 3.0 m (27.6 m3, about 7.6 GT); reduced after tonnage check</t>
        </is>
      </c>
    </row>
    <row r="18" ht="30" customHeight="1">
      <c r="A18" s="12" t="n">
        <v>4</v>
      </c>
      <c r="B18" s="12" t="n">
        <v>5</v>
      </c>
      <c r="C18" s="12" t="inlineStr">
        <is>
          <t>CL-01</t>
        </is>
      </c>
      <c r="D18" s="12" t="inlineStr">
        <is>
          <t>Class plan approval comments: heavier structure around the tender garage opening</t>
        </is>
      </c>
      <c r="E18" s="12" t="inlineStr">
        <is>
          <t>Class</t>
        </is>
      </c>
      <c r="F18" s="21" t="n"/>
      <c r="G18" s="21" t="n">
        <v>0</v>
      </c>
      <c r="H18" s="22">
        <f>IF(F18="","",ROUND(F18*0.274,1))</f>
        <v/>
      </c>
      <c r="I18" s="21" t="n">
        <v>0.7</v>
      </c>
      <c r="J18" s="12" t="inlineStr">
        <is>
          <t>Accepted</t>
        </is>
      </c>
      <c r="K18" s="15">
        <f>IF(J18="","",IF(LEFT(J18,8)="Accepted","Yes","No"))</f>
        <v/>
      </c>
      <c r="L18" s="22">
        <f>IF(C18="","",$D$5+SUMIF($K$15:K18,"Yes",$G$15:G18))</f>
        <v/>
      </c>
      <c r="M18" s="22">
        <f>IF(C18="","",$D$6-L18)</f>
        <v/>
      </c>
      <c r="N18" s="22">
        <f>IF(C18="","",$G$5+SUMIF($K$15:K18,"Yes",$I$15:I18))</f>
        <v/>
      </c>
      <c r="O18" s="22">
        <f>IF(C18="","",$G$6-N18)</f>
        <v/>
      </c>
      <c r="P18" s="15">
        <f>IF(OR(B18="",$G$8=""),"",IF(B18&gt;$G$8,"Yes","No"))</f>
        <v/>
      </c>
      <c r="Q18" s="12" t="inlineStr">
        <is>
          <t>Weight only: structure does not change enclosed volume</t>
        </is>
      </c>
    </row>
    <row r="19" ht="30" customHeight="1">
      <c r="A19" s="12" t="n">
        <v>5</v>
      </c>
      <c r="B19" s="12" t="n">
        <v>6</v>
      </c>
      <c r="C19" s="12" t="inlineStr">
        <is>
          <t>ID-01</t>
        </is>
      </c>
      <c r="D19" s="12" t="inlineStr">
        <is>
          <t>Interior layout: stone floors in master and guest bathrooms</t>
        </is>
      </c>
      <c r="E19" s="12" t="inlineStr">
        <is>
          <t>Design Studio</t>
        </is>
      </c>
      <c r="F19" s="21" t="n"/>
      <c r="G19" s="21" t="n">
        <v>0</v>
      </c>
      <c r="H19" s="22">
        <f>IF(F19="","",ROUND(F19*0.274,1))</f>
        <v/>
      </c>
      <c r="I19" s="21" t="n">
        <v>0.9</v>
      </c>
      <c r="J19" s="12" t="inlineStr">
        <is>
          <t>Accepted</t>
        </is>
      </c>
      <c r="K19" s="15">
        <f>IF(J19="","",IF(LEFT(J19,8)="Accepted","Yes","No"))</f>
        <v/>
      </c>
      <c r="L19" s="22">
        <f>IF(C19="","",$D$5+SUMIF($K$15:K19,"Yes",$G$15:G19))</f>
        <v/>
      </c>
      <c r="M19" s="22">
        <f>IF(C19="","",$D$6-L19)</f>
        <v/>
      </c>
      <c r="N19" s="22">
        <f>IF(C19="","",$G$5+SUMIF($K$15:K19,"Yes",$I$15:I19))</f>
        <v/>
      </c>
      <c r="O19" s="22">
        <f>IF(C19="","",$G$6-N19)</f>
        <v/>
      </c>
      <c r="P19" s="15">
        <f>IF(OR(B19="",$G$8=""),"",IF(B19&gt;$G$8,"Yes","No"))</f>
        <v/>
      </c>
      <c r="Q19" s="12" t="inlineStr"/>
    </row>
    <row r="20" ht="30" customHeight="1">
      <c r="A20" s="12" t="n">
        <v>6</v>
      </c>
      <c r="B20" s="12" t="n">
        <v>9</v>
      </c>
      <c r="C20" s="12" t="inlineStr">
        <is>
          <t>VO-02</t>
        </is>
      </c>
      <c r="D20" s="12" t="inlineStr">
        <is>
          <t>Owner: wheelhouse deckhead raised 150 mm over 38 m2 (5.7 m3), after design freeze</t>
        </is>
      </c>
      <c r="E20" s="12" t="inlineStr">
        <is>
          <t>Owner</t>
        </is>
      </c>
      <c r="F20" s="21" t="n">
        <v>5.7</v>
      </c>
      <c r="G20" s="21" t="n">
        <v>1.6</v>
      </c>
      <c r="H20" s="22">
        <f>IF(F20="","",ROUND(F20*0.274,1))</f>
        <v/>
      </c>
      <c r="I20" s="21" t="n">
        <v>0.2</v>
      </c>
      <c r="J20" s="12" t="inlineStr">
        <is>
          <t>Accepted as VO</t>
        </is>
      </c>
      <c r="K20" s="15">
        <f>IF(J20="","",IF(LEFT(J20,8)="Accepted","Yes","No"))</f>
        <v/>
      </c>
      <c r="L20" s="22">
        <f>IF(C20="","",$D$5+SUMIF($K$15:K20,"Yes",$G$15:G20))</f>
        <v/>
      </c>
      <c r="M20" s="22">
        <f>IF(C20="","",$D$6-L20)</f>
        <v/>
      </c>
      <c r="N20" s="22">
        <f>IF(C20="","",$G$5+SUMIF($K$15:K20,"Yes",$I$15:I20))</f>
        <v/>
      </c>
      <c r="O20" s="22">
        <f>IF(C20="","",$G$6-N20)</f>
        <v/>
      </c>
      <c r="P20" s="15">
        <f>IF(OR(B20="",$G$8=""),"",IF(B20&gt;$G$8,"Yes","No"))</f>
        <v/>
      </c>
      <c r="Q20" s="12" t="inlineStr">
        <is>
          <t>After freeze: priced and signed as a variation order</t>
        </is>
      </c>
    </row>
    <row r="21" ht="30" customHeight="1">
      <c r="A21" s="12" t="n">
        <v>7</v>
      </c>
      <c r="B21" s="12" t="n">
        <v>11</v>
      </c>
      <c r="C21" s="12" t="inlineStr">
        <is>
          <t>NA-02</t>
        </is>
      </c>
      <c r="D21" s="12" t="inlineStr">
        <is>
          <t>Detail engineering: service spaces and casings updated</t>
        </is>
      </c>
      <c r="E21" s="12" t="inlineStr">
        <is>
          <t>Naval architect</t>
        </is>
      </c>
      <c r="F21" s="21" t="n"/>
      <c r="G21" s="21" t="n">
        <v>0.8</v>
      </c>
      <c r="H21" s="22">
        <f>IF(F21="","",ROUND(F21*0.274,1))</f>
        <v/>
      </c>
      <c r="I21" s="21" t="n">
        <v>0.4</v>
      </c>
      <c r="J21" s="12" t="inlineStr">
        <is>
          <t>Accepted</t>
        </is>
      </c>
      <c r="K21" s="15">
        <f>IF(J21="","",IF(LEFT(J21,8)="Accepted","Yes","No"))</f>
        <v/>
      </c>
      <c r="L21" s="22">
        <f>IF(C21="","",$D$5+SUMIF($K$15:K21,"Yes",$G$15:G21))</f>
        <v/>
      </c>
      <c r="M21" s="22">
        <f>IF(C21="","",$D$6-L21)</f>
        <v/>
      </c>
      <c r="N21" s="22">
        <f>IF(C21="","",$G$5+SUMIF($K$15:K21,"Yes",$I$15:I21))</f>
        <v/>
      </c>
      <c r="O21" s="22">
        <f>IF(C21="","",$G$6-N21)</f>
        <v/>
      </c>
      <c r="P21" s="15">
        <f>IF(OR(B21="",$G$8=""),"",IF(B21&gt;$G$8,"Yes","No"))</f>
        <v/>
      </c>
      <c r="Q21" s="12" t="inlineStr"/>
    </row>
    <row r="22" ht="30" customHeight="1">
      <c r="A22" s="12" t="n">
        <v>8</v>
      </c>
      <c r="B22" s="12" t="n">
        <v>12</v>
      </c>
      <c r="C22" s="12" t="inlineStr">
        <is>
          <t>PK-01</t>
        </is>
      </c>
      <c r="D22" s="12" t="inlineStr">
        <is>
          <t>Joinery package: supplier weight estimate above allowance</t>
        </is>
      </c>
      <c r="E22" s="12" t="inlineStr">
        <is>
          <t>Yard</t>
        </is>
      </c>
      <c r="F22" s="21" t="n"/>
      <c r="G22" s="21" t="n">
        <v>0</v>
      </c>
      <c r="H22" s="22">
        <f>IF(F22="","",ROUND(F22*0.274,1))</f>
        <v/>
      </c>
      <c r="I22" s="21" t="n">
        <v>1.1</v>
      </c>
      <c r="J22" s="12" t="inlineStr">
        <is>
          <t>Accepted</t>
        </is>
      </c>
      <c r="K22" s="15">
        <f>IF(J22="","",IF(LEFT(J22,8)="Accepted","Yes","No"))</f>
        <v/>
      </c>
      <c r="L22" s="22">
        <f>IF(C22="","",$D$5+SUMIF($K$15:K22,"Yes",$G$15:G22))</f>
        <v/>
      </c>
      <c r="M22" s="22">
        <f>IF(C22="","",$D$6-L22)</f>
        <v/>
      </c>
      <c r="N22" s="22">
        <f>IF(C22="","",$G$5+SUMIF($K$15:K22,"Yes",$I$15:I22))</f>
        <v/>
      </c>
      <c r="O22" s="22">
        <f>IF(C22="","",$G$6-N22)</f>
        <v/>
      </c>
      <c r="P22" s="15">
        <f>IF(OR(B22="",$G$8=""),"",IF(B22&gt;$G$8,"Yes","No"))</f>
        <v/>
      </c>
      <c r="Q22" s="12" t="inlineStr"/>
    </row>
    <row r="23" ht="30" customHeight="1">
      <c r="A23" s="12" t="n">
        <v>9</v>
      </c>
      <c r="B23" s="12" t="n">
        <v>14</v>
      </c>
      <c r="C23" s="12" t="inlineStr">
        <is>
          <t>CR-05</t>
        </is>
      </c>
      <c r="D23" s="12" t="inlineStr">
        <is>
          <t>Owner: enclosed sun-deck bar, 4.0 x 2.5 m, 2.3 m high (23.0 m3)</t>
        </is>
      </c>
      <c r="E23" s="12" t="inlineStr">
        <is>
          <t>Owner</t>
        </is>
      </c>
      <c r="F23" s="21" t="n">
        <v>23</v>
      </c>
      <c r="G23" s="21" t="n">
        <v>6.3</v>
      </c>
      <c r="H23" s="22">
        <f>IF(F23="","",ROUND(F23*0.274,1))</f>
        <v/>
      </c>
      <c r="I23" s="21" t="n">
        <v>0.6</v>
      </c>
      <c r="J23" s="12" t="inlineStr">
        <is>
          <t>Rejected</t>
        </is>
      </c>
      <c r="K23" s="15">
        <f>IF(J23="","",IF(LEFT(J23,8)="Accepted","Yes","No"))</f>
        <v/>
      </c>
      <c r="L23" s="22">
        <f>IF(C23="","",$D$5+SUMIF($K$15:K23,"Yes",$G$15:G23))</f>
        <v/>
      </c>
      <c r="M23" s="22">
        <f>IF(C23="","",$D$6-L23)</f>
        <v/>
      </c>
      <c r="N23" s="22">
        <f>IF(C23="","",$G$5+SUMIF($K$15:K23,"Yes",$I$15:I23))</f>
        <v/>
      </c>
      <c r="O23" s="22">
        <f>IF(C23="","",$G$6-N23)</f>
        <v/>
      </c>
      <c r="P23" s="15">
        <f>IF(OR(B23="",$G$8=""),"",IF(B23&gt;$G$8,"Yes","No"))</f>
        <v/>
      </c>
      <c r="Q23" s="12" t="inlineStr">
        <is>
          <t>Would take the estimate to about 502.6 GT, over the 500 GT line</t>
        </is>
      </c>
    </row>
    <row r="24" ht="30" customHeight="1">
      <c r="A24" s="12" t="n">
        <v>10</v>
      </c>
      <c r="B24" s="12" t="n">
        <v>14</v>
      </c>
      <c r="C24" s="12" t="inlineStr">
        <is>
          <t>CR-06</t>
        </is>
      </c>
      <c r="D24" s="12" t="inlineStr">
        <is>
          <t>Owner: larger hydraulic tender garage door</t>
        </is>
      </c>
      <c r="E24" s="12" t="inlineStr">
        <is>
          <t>Owner</t>
        </is>
      </c>
      <c r="F24" s="21" t="n"/>
      <c r="G24" s="21" t="n">
        <v>0</v>
      </c>
      <c r="H24" s="22">
        <f>IF(F24="","",ROUND(F24*0.274,1))</f>
        <v/>
      </c>
      <c r="I24" s="21" t="n">
        <v>0.3</v>
      </c>
      <c r="J24" s="12" t="inlineStr">
        <is>
          <t>Pending</t>
        </is>
      </c>
      <c r="K24" s="15">
        <f>IF(J24="","",IF(LEFT(J24,8)="Accepted","Yes","No"))</f>
        <v/>
      </c>
      <c r="L24" s="22">
        <f>IF(C24="","",$D$5+SUMIF($K$15:K24,"Yes",$G$15:G24))</f>
        <v/>
      </c>
      <c r="M24" s="22">
        <f>IF(C24="","",$D$6-L24)</f>
        <v/>
      </c>
      <c r="N24" s="22">
        <f>IF(C24="","",$G$5+SUMIF($K$15:K24,"Yes",$I$15:I24))</f>
        <v/>
      </c>
      <c r="O24" s="22">
        <f>IF(C24="","",$G$6-N24)</f>
        <v/>
      </c>
      <c r="P24" s="15">
        <f>IF(OR(B24="",$G$8=""),"",IF(B24&gt;$G$8,"Yes","No"))</f>
        <v/>
      </c>
      <c r="Q24" s="12" t="inlineStr">
        <is>
          <t>Awaiting Yard price and naval architect check</t>
        </is>
      </c>
    </row>
    <row r="25" ht="30" customHeight="1">
      <c r="A25" s="12" t="n"/>
      <c r="B25" s="12" t="n"/>
      <c r="C25" s="12" t="n"/>
      <c r="D25" s="12" t="n"/>
      <c r="E25" s="12" t="n"/>
      <c r="F25" s="21" t="n"/>
      <c r="G25" s="21" t="n"/>
      <c r="H25" s="22">
        <f>IF(F25="","",ROUND(F25*0.274,1))</f>
        <v/>
      </c>
      <c r="I25" s="21" t="n"/>
      <c r="J25" s="12" t="n"/>
      <c r="K25" s="15">
        <f>IF(J25="","",IF(LEFT(J25,8)="Accepted","Yes","No"))</f>
        <v/>
      </c>
      <c r="L25" s="22">
        <f>IF(C25="","",$D$5+SUMIF($K$15:K25,"Yes",$G$15:G25))</f>
        <v/>
      </c>
      <c r="M25" s="22">
        <f>IF(C25="","",$D$6-L25)</f>
        <v/>
      </c>
      <c r="N25" s="22">
        <f>IF(C25="","",$G$5+SUMIF($K$15:K25,"Yes",$I$15:I25))</f>
        <v/>
      </c>
      <c r="O25" s="22">
        <f>IF(C25="","",$G$6-N25)</f>
        <v/>
      </c>
      <c r="P25" s="15">
        <f>IF(OR(B25="",$G$8=""),"",IF(B25&gt;$G$8,"Yes","No"))</f>
        <v/>
      </c>
      <c r="Q25" s="12" t="n"/>
    </row>
    <row r="26" ht="30" customHeight="1">
      <c r="A26" s="12" t="n"/>
      <c r="B26" s="12" t="n"/>
      <c r="C26" s="12" t="n"/>
      <c r="D26" s="12" t="n"/>
      <c r="E26" s="12" t="n"/>
      <c r="F26" s="21" t="n"/>
      <c r="G26" s="21" t="n"/>
      <c r="H26" s="22">
        <f>IF(F26="","",ROUND(F26*0.274,1))</f>
        <v/>
      </c>
      <c r="I26" s="21" t="n"/>
      <c r="J26" s="12" t="n"/>
      <c r="K26" s="15">
        <f>IF(J26="","",IF(LEFT(J26,8)="Accepted","Yes","No"))</f>
        <v/>
      </c>
      <c r="L26" s="22">
        <f>IF(C26="","",$D$5+SUMIF($K$15:K26,"Yes",$G$15:G26))</f>
        <v/>
      </c>
      <c r="M26" s="22">
        <f>IF(C26="","",$D$6-L26)</f>
        <v/>
      </c>
      <c r="N26" s="22">
        <f>IF(C26="","",$G$5+SUMIF($K$15:K26,"Yes",$I$15:I26))</f>
        <v/>
      </c>
      <c r="O26" s="22">
        <f>IF(C26="","",$G$6-N26)</f>
        <v/>
      </c>
      <c r="P26" s="15">
        <f>IF(OR(B26="",$G$8=""),"",IF(B26&gt;$G$8,"Yes","No"))</f>
        <v/>
      </c>
      <c r="Q26" s="12" t="n"/>
    </row>
    <row r="27" ht="30" customHeight="1">
      <c r="A27" s="12" t="n"/>
      <c r="B27" s="12" t="n"/>
      <c r="C27" s="12" t="n"/>
      <c r="D27" s="12" t="n"/>
      <c r="E27" s="12" t="n"/>
      <c r="F27" s="21" t="n"/>
      <c r="G27" s="21" t="n"/>
      <c r="H27" s="22">
        <f>IF(F27="","",ROUND(F27*0.274,1))</f>
        <v/>
      </c>
      <c r="I27" s="21" t="n"/>
      <c r="J27" s="12" t="n"/>
      <c r="K27" s="15">
        <f>IF(J27="","",IF(LEFT(J27,8)="Accepted","Yes","No"))</f>
        <v/>
      </c>
      <c r="L27" s="22">
        <f>IF(C27="","",$D$5+SUMIF($K$15:K27,"Yes",$G$15:G27))</f>
        <v/>
      </c>
      <c r="M27" s="22">
        <f>IF(C27="","",$D$6-L27)</f>
        <v/>
      </c>
      <c r="N27" s="22">
        <f>IF(C27="","",$G$5+SUMIF($K$15:K27,"Yes",$I$15:I27))</f>
        <v/>
      </c>
      <c r="O27" s="22">
        <f>IF(C27="","",$G$6-N27)</f>
        <v/>
      </c>
      <c r="P27" s="15">
        <f>IF(OR(B27="",$G$8=""),"",IF(B27&gt;$G$8,"Yes","No"))</f>
        <v/>
      </c>
      <c r="Q27" s="12" t="n"/>
    </row>
    <row r="28" ht="30" customHeight="1">
      <c r="A28" s="12" t="n"/>
      <c r="B28" s="12" t="n"/>
      <c r="C28" s="12" t="n"/>
      <c r="D28" s="12" t="n"/>
      <c r="E28" s="12" t="n"/>
      <c r="F28" s="21" t="n"/>
      <c r="G28" s="21" t="n"/>
      <c r="H28" s="22">
        <f>IF(F28="","",ROUND(F28*0.274,1))</f>
        <v/>
      </c>
      <c r="I28" s="21" t="n"/>
      <c r="J28" s="12" t="n"/>
      <c r="K28" s="15">
        <f>IF(J28="","",IF(LEFT(J28,8)="Accepted","Yes","No"))</f>
        <v/>
      </c>
      <c r="L28" s="22">
        <f>IF(C28="","",$D$5+SUMIF($K$15:K28,"Yes",$G$15:G28))</f>
        <v/>
      </c>
      <c r="M28" s="22">
        <f>IF(C28="","",$D$6-L28)</f>
        <v/>
      </c>
      <c r="N28" s="22">
        <f>IF(C28="","",$G$5+SUMIF($K$15:K28,"Yes",$I$15:I28))</f>
        <v/>
      </c>
      <c r="O28" s="22">
        <f>IF(C28="","",$G$6-N28)</f>
        <v/>
      </c>
      <c r="P28" s="15">
        <f>IF(OR(B28="",$G$8=""),"",IF(B28&gt;$G$8,"Yes","No"))</f>
        <v/>
      </c>
      <c r="Q28" s="12" t="n"/>
    </row>
    <row r="29" ht="30" customHeight="1">
      <c r="A29" s="12" t="n"/>
      <c r="B29" s="12" t="n"/>
      <c r="C29" s="12" t="n"/>
      <c r="D29" s="12" t="n"/>
      <c r="E29" s="12" t="n"/>
      <c r="F29" s="21" t="n"/>
      <c r="G29" s="21" t="n"/>
      <c r="H29" s="22">
        <f>IF(F29="","",ROUND(F29*0.274,1))</f>
        <v/>
      </c>
      <c r="I29" s="21" t="n"/>
      <c r="J29" s="12" t="n"/>
      <c r="K29" s="15">
        <f>IF(J29="","",IF(LEFT(J29,8)="Accepted","Yes","No"))</f>
        <v/>
      </c>
      <c r="L29" s="22">
        <f>IF(C29="","",$D$5+SUMIF($K$15:K29,"Yes",$G$15:G29))</f>
        <v/>
      </c>
      <c r="M29" s="22">
        <f>IF(C29="","",$D$6-L29)</f>
        <v/>
      </c>
      <c r="N29" s="22">
        <f>IF(C29="","",$G$5+SUMIF($K$15:K29,"Yes",$I$15:I29))</f>
        <v/>
      </c>
      <c r="O29" s="22">
        <f>IF(C29="","",$G$6-N29)</f>
        <v/>
      </c>
      <c r="P29" s="15">
        <f>IF(OR(B29="",$G$8=""),"",IF(B29&gt;$G$8,"Yes","No"))</f>
        <v/>
      </c>
      <c r="Q29" s="12" t="n"/>
    </row>
    <row r="30" ht="30" customHeight="1">
      <c r="A30" s="12" t="n"/>
      <c r="B30" s="12" t="n"/>
      <c r="C30" s="12" t="n"/>
      <c r="D30" s="12" t="n"/>
      <c r="E30" s="12" t="n"/>
      <c r="F30" s="21" t="n"/>
      <c r="G30" s="21" t="n"/>
      <c r="H30" s="22">
        <f>IF(F30="","",ROUND(F30*0.274,1))</f>
        <v/>
      </c>
      <c r="I30" s="21" t="n"/>
      <c r="J30" s="12" t="n"/>
      <c r="K30" s="15">
        <f>IF(J30="","",IF(LEFT(J30,8)="Accepted","Yes","No"))</f>
        <v/>
      </c>
      <c r="L30" s="22">
        <f>IF(C30="","",$D$5+SUMIF($K$15:K30,"Yes",$G$15:G30))</f>
        <v/>
      </c>
      <c r="M30" s="22">
        <f>IF(C30="","",$D$6-L30)</f>
        <v/>
      </c>
      <c r="N30" s="22">
        <f>IF(C30="","",$G$5+SUMIF($K$15:K30,"Yes",$I$15:I30))</f>
        <v/>
      </c>
      <c r="O30" s="22">
        <f>IF(C30="","",$G$6-N30)</f>
        <v/>
      </c>
      <c r="P30" s="15">
        <f>IF(OR(B30="",$G$8=""),"",IF(B30&gt;$G$8,"Yes","No"))</f>
        <v/>
      </c>
      <c r="Q30" s="12" t="n"/>
    </row>
    <row r="31" ht="30" customHeight="1">
      <c r="A31" s="12" t="n"/>
      <c r="B31" s="12" t="n"/>
      <c r="C31" s="12" t="n"/>
      <c r="D31" s="12" t="n"/>
      <c r="E31" s="12" t="n"/>
      <c r="F31" s="21" t="n"/>
      <c r="G31" s="21" t="n"/>
      <c r="H31" s="22">
        <f>IF(F31="","",ROUND(F31*0.274,1))</f>
        <v/>
      </c>
      <c r="I31" s="21" t="n"/>
      <c r="J31" s="12" t="n"/>
      <c r="K31" s="15">
        <f>IF(J31="","",IF(LEFT(J31,8)="Accepted","Yes","No"))</f>
        <v/>
      </c>
      <c r="L31" s="22">
        <f>IF(C31="","",$D$5+SUMIF($K$15:K31,"Yes",$G$15:G31))</f>
        <v/>
      </c>
      <c r="M31" s="22">
        <f>IF(C31="","",$D$6-L31)</f>
        <v/>
      </c>
      <c r="N31" s="22">
        <f>IF(C31="","",$G$5+SUMIF($K$15:K31,"Yes",$I$15:I31))</f>
        <v/>
      </c>
      <c r="O31" s="22">
        <f>IF(C31="","",$G$6-N31)</f>
        <v/>
      </c>
      <c r="P31" s="15">
        <f>IF(OR(B31="",$G$8=""),"",IF(B31&gt;$G$8,"Yes","No"))</f>
        <v/>
      </c>
      <c r="Q31" s="12" t="n"/>
    </row>
    <row r="32" ht="30" customHeight="1">
      <c r="A32" s="12" t="n"/>
      <c r="B32" s="12" t="n"/>
      <c r="C32" s="12" t="n"/>
      <c r="D32" s="12" t="n"/>
      <c r="E32" s="12" t="n"/>
      <c r="F32" s="21" t="n"/>
      <c r="G32" s="21" t="n"/>
      <c r="H32" s="22">
        <f>IF(F32="","",ROUND(F32*0.274,1))</f>
        <v/>
      </c>
      <c r="I32" s="21" t="n"/>
      <c r="J32" s="12" t="n"/>
      <c r="K32" s="15">
        <f>IF(J32="","",IF(LEFT(J32,8)="Accepted","Yes","No"))</f>
        <v/>
      </c>
      <c r="L32" s="22">
        <f>IF(C32="","",$D$5+SUMIF($K$15:K32,"Yes",$G$15:G32))</f>
        <v/>
      </c>
      <c r="M32" s="22">
        <f>IF(C32="","",$D$6-L32)</f>
        <v/>
      </c>
      <c r="N32" s="22">
        <f>IF(C32="","",$G$5+SUMIF($K$15:K32,"Yes",$I$15:I32))</f>
        <v/>
      </c>
      <c r="O32" s="22">
        <f>IF(C32="","",$G$6-N32)</f>
        <v/>
      </c>
      <c r="P32" s="15">
        <f>IF(OR(B32="",$G$8=""),"",IF(B32&gt;$G$8,"Yes","No"))</f>
        <v/>
      </c>
      <c r="Q32" s="12" t="n"/>
    </row>
    <row r="33" ht="30" customHeight="1">
      <c r="A33" s="12" t="n"/>
      <c r="B33" s="12" t="n"/>
      <c r="C33" s="12" t="n"/>
      <c r="D33" s="12" t="n"/>
      <c r="E33" s="12" t="n"/>
      <c r="F33" s="21" t="n"/>
      <c r="G33" s="21" t="n"/>
      <c r="H33" s="22">
        <f>IF(F33="","",ROUND(F33*0.274,1))</f>
        <v/>
      </c>
      <c r="I33" s="21" t="n"/>
      <c r="J33" s="12" t="n"/>
      <c r="K33" s="15">
        <f>IF(J33="","",IF(LEFT(J33,8)="Accepted","Yes","No"))</f>
        <v/>
      </c>
      <c r="L33" s="22">
        <f>IF(C33="","",$D$5+SUMIF($K$15:K33,"Yes",$G$15:G33))</f>
        <v/>
      </c>
      <c r="M33" s="22">
        <f>IF(C33="","",$D$6-L33)</f>
        <v/>
      </c>
      <c r="N33" s="22">
        <f>IF(C33="","",$G$5+SUMIF($K$15:K33,"Yes",$I$15:I33))</f>
        <v/>
      </c>
      <c r="O33" s="22">
        <f>IF(C33="","",$G$6-N33)</f>
        <v/>
      </c>
      <c r="P33" s="15">
        <f>IF(OR(B33="",$G$8=""),"",IF(B33&gt;$G$8,"Yes","No"))</f>
        <v/>
      </c>
      <c r="Q33" s="12" t="n"/>
    </row>
    <row r="34" ht="30" customHeight="1">
      <c r="A34" s="12" t="n"/>
      <c r="B34" s="12" t="n"/>
      <c r="C34" s="12" t="n"/>
      <c r="D34" s="12" t="n"/>
      <c r="E34" s="12" t="n"/>
      <c r="F34" s="21" t="n"/>
      <c r="G34" s="21" t="n"/>
      <c r="H34" s="22">
        <f>IF(F34="","",ROUND(F34*0.274,1))</f>
        <v/>
      </c>
      <c r="I34" s="21" t="n"/>
      <c r="J34" s="12" t="n"/>
      <c r="K34" s="15">
        <f>IF(J34="","",IF(LEFT(J34,8)="Accepted","Yes","No"))</f>
        <v/>
      </c>
      <c r="L34" s="22">
        <f>IF(C34="","",$D$5+SUMIF($K$15:K34,"Yes",$G$15:G34))</f>
        <v/>
      </c>
      <c r="M34" s="22">
        <f>IF(C34="","",$D$6-L34)</f>
        <v/>
      </c>
      <c r="N34" s="22">
        <f>IF(C34="","",$G$5+SUMIF($K$15:K34,"Yes",$I$15:I34))</f>
        <v/>
      </c>
      <c r="O34" s="22">
        <f>IF(C34="","",$G$6-N34)</f>
        <v/>
      </c>
      <c r="P34" s="15">
        <f>IF(OR(B34="",$G$8=""),"",IF(B34&gt;$G$8,"Yes","No"))</f>
        <v/>
      </c>
      <c r="Q34" s="12" t="n"/>
    </row>
    <row r="35" ht="30" customHeight="1">
      <c r="A35" s="12" t="n"/>
      <c r="B35" s="12" t="n"/>
      <c r="C35" s="12" t="n"/>
      <c r="D35" s="12" t="n"/>
      <c r="E35" s="12" t="n"/>
      <c r="F35" s="21" t="n"/>
      <c r="G35" s="21" t="n"/>
      <c r="H35" s="22">
        <f>IF(F35="","",ROUND(F35*0.274,1))</f>
        <v/>
      </c>
      <c r="I35" s="21" t="n"/>
      <c r="J35" s="12" t="n"/>
      <c r="K35" s="15">
        <f>IF(J35="","",IF(LEFT(J35,8)="Accepted","Yes","No"))</f>
        <v/>
      </c>
      <c r="L35" s="22">
        <f>IF(C35="","",$D$5+SUMIF($K$15:K35,"Yes",$G$15:G35))</f>
        <v/>
      </c>
      <c r="M35" s="22">
        <f>IF(C35="","",$D$6-L35)</f>
        <v/>
      </c>
      <c r="N35" s="22">
        <f>IF(C35="","",$G$5+SUMIF($K$15:K35,"Yes",$I$15:I35))</f>
        <v/>
      </c>
      <c r="O35" s="22">
        <f>IF(C35="","",$G$6-N35)</f>
        <v/>
      </c>
      <c r="P35" s="15">
        <f>IF(OR(B35="",$G$8=""),"",IF(B35&gt;$G$8,"Yes","No"))</f>
        <v/>
      </c>
      <c r="Q35" s="12" t="n"/>
    </row>
    <row r="36" ht="30" customHeight="1">
      <c r="A36" s="12" t="n"/>
      <c r="B36" s="12" t="n"/>
      <c r="C36" s="12" t="n"/>
      <c r="D36" s="12" t="n"/>
      <c r="E36" s="12" t="n"/>
      <c r="F36" s="21" t="n"/>
      <c r="G36" s="21" t="n"/>
      <c r="H36" s="22">
        <f>IF(F36="","",ROUND(F36*0.274,1))</f>
        <v/>
      </c>
      <c r="I36" s="21" t="n"/>
      <c r="J36" s="12" t="n"/>
      <c r="K36" s="15">
        <f>IF(J36="","",IF(LEFT(J36,8)="Accepted","Yes","No"))</f>
        <v/>
      </c>
      <c r="L36" s="22">
        <f>IF(C36="","",$D$5+SUMIF($K$15:K36,"Yes",$G$15:G36))</f>
        <v/>
      </c>
      <c r="M36" s="22">
        <f>IF(C36="","",$D$6-L36)</f>
        <v/>
      </c>
      <c r="N36" s="22">
        <f>IF(C36="","",$G$5+SUMIF($K$15:K36,"Yes",$I$15:I36))</f>
        <v/>
      </c>
      <c r="O36" s="22">
        <f>IF(C36="","",$G$6-N36)</f>
        <v/>
      </c>
      <c r="P36" s="15">
        <f>IF(OR(B36="",$G$8=""),"",IF(B36&gt;$G$8,"Yes","No"))</f>
        <v/>
      </c>
      <c r="Q36" s="12" t="n"/>
    </row>
    <row r="37" ht="30" customHeight="1">
      <c r="A37" s="12" t="n"/>
      <c r="B37" s="12" t="n"/>
      <c r="C37" s="12" t="n"/>
      <c r="D37" s="12" t="n"/>
      <c r="E37" s="12" t="n"/>
      <c r="F37" s="21" t="n"/>
      <c r="G37" s="21" t="n"/>
      <c r="H37" s="22">
        <f>IF(F37="","",ROUND(F37*0.274,1))</f>
        <v/>
      </c>
      <c r="I37" s="21" t="n"/>
      <c r="J37" s="12" t="n"/>
      <c r="K37" s="15">
        <f>IF(J37="","",IF(LEFT(J37,8)="Accepted","Yes","No"))</f>
        <v/>
      </c>
      <c r="L37" s="22">
        <f>IF(C37="","",$D$5+SUMIF($K$15:K37,"Yes",$G$15:G37))</f>
        <v/>
      </c>
      <c r="M37" s="22">
        <f>IF(C37="","",$D$6-L37)</f>
        <v/>
      </c>
      <c r="N37" s="22">
        <f>IF(C37="","",$G$5+SUMIF($K$15:K37,"Yes",$I$15:I37))</f>
        <v/>
      </c>
      <c r="O37" s="22">
        <f>IF(C37="","",$G$6-N37)</f>
        <v/>
      </c>
      <c r="P37" s="15">
        <f>IF(OR(B37="",$G$8=""),"",IF(B37&gt;$G$8,"Yes","No"))</f>
        <v/>
      </c>
      <c r="Q37" s="12" t="n"/>
    </row>
    <row r="38" ht="30" customHeight="1">
      <c r="A38" s="12" t="n"/>
      <c r="B38" s="12" t="n"/>
      <c r="C38" s="12" t="n"/>
      <c r="D38" s="12" t="n"/>
      <c r="E38" s="12" t="n"/>
      <c r="F38" s="21" t="n"/>
      <c r="G38" s="21" t="n"/>
      <c r="H38" s="22">
        <f>IF(F38="","",ROUND(F38*0.274,1))</f>
        <v/>
      </c>
      <c r="I38" s="21" t="n"/>
      <c r="J38" s="12" t="n"/>
      <c r="K38" s="15">
        <f>IF(J38="","",IF(LEFT(J38,8)="Accepted","Yes","No"))</f>
        <v/>
      </c>
      <c r="L38" s="22">
        <f>IF(C38="","",$D$5+SUMIF($K$15:K38,"Yes",$G$15:G38))</f>
        <v/>
      </c>
      <c r="M38" s="22">
        <f>IF(C38="","",$D$6-L38)</f>
        <v/>
      </c>
      <c r="N38" s="22">
        <f>IF(C38="","",$G$5+SUMIF($K$15:K38,"Yes",$I$15:I38))</f>
        <v/>
      </c>
      <c r="O38" s="22">
        <f>IF(C38="","",$G$6-N38)</f>
        <v/>
      </c>
      <c r="P38" s="15">
        <f>IF(OR(B38="",$G$8=""),"",IF(B38&gt;$G$8,"Yes","No"))</f>
        <v/>
      </c>
      <c r="Q38" s="12" t="n"/>
    </row>
    <row r="39" ht="30" customHeight="1">
      <c r="A39" s="12" t="n"/>
      <c r="B39" s="12" t="n"/>
      <c r="C39" s="12" t="n"/>
      <c r="D39" s="12" t="n"/>
      <c r="E39" s="12" t="n"/>
      <c r="F39" s="21" t="n"/>
      <c r="G39" s="21" t="n"/>
      <c r="H39" s="22">
        <f>IF(F39="","",ROUND(F39*0.274,1))</f>
        <v/>
      </c>
      <c r="I39" s="21" t="n"/>
      <c r="J39" s="12" t="n"/>
      <c r="K39" s="15">
        <f>IF(J39="","",IF(LEFT(J39,8)="Accepted","Yes","No"))</f>
        <v/>
      </c>
      <c r="L39" s="22">
        <f>IF(C39="","",$D$5+SUMIF($K$15:K39,"Yes",$G$15:G39))</f>
        <v/>
      </c>
      <c r="M39" s="22">
        <f>IF(C39="","",$D$6-L39)</f>
        <v/>
      </c>
      <c r="N39" s="22">
        <f>IF(C39="","",$G$5+SUMIF($K$15:K39,"Yes",$I$15:I39))</f>
        <v/>
      </c>
      <c r="O39" s="22">
        <f>IF(C39="","",$G$6-N39)</f>
        <v/>
      </c>
      <c r="P39" s="15">
        <f>IF(OR(B39="",$G$8=""),"",IF(B39&gt;$G$8,"Yes","No"))</f>
        <v/>
      </c>
      <c r="Q39" s="12" t="n"/>
    </row>
    <row r="40" ht="30" customHeight="1">
      <c r="A40" s="12" t="n"/>
      <c r="B40" s="12" t="n"/>
      <c r="C40" s="12" t="n"/>
      <c r="D40" s="12" t="n"/>
      <c r="E40" s="12" t="n"/>
      <c r="F40" s="21" t="n"/>
      <c r="G40" s="21" t="n"/>
      <c r="H40" s="22">
        <f>IF(F40="","",ROUND(F40*0.274,1))</f>
        <v/>
      </c>
      <c r="I40" s="21" t="n"/>
      <c r="J40" s="12" t="n"/>
      <c r="K40" s="15">
        <f>IF(J40="","",IF(LEFT(J40,8)="Accepted","Yes","No"))</f>
        <v/>
      </c>
      <c r="L40" s="22">
        <f>IF(C40="","",$D$5+SUMIF($K$15:K40,"Yes",$G$15:G40))</f>
        <v/>
      </c>
      <c r="M40" s="22">
        <f>IF(C40="","",$D$6-L40)</f>
        <v/>
      </c>
      <c r="N40" s="22">
        <f>IF(C40="","",$G$5+SUMIF($K$15:K40,"Yes",$I$15:I40))</f>
        <v/>
      </c>
      <c r="O40" s="22">
        <f>IF(C40="","",$G$6-N40)</f>
        <v/>
      </c>
      <c r="P40" s="15">
        <f>IF(OR(B40="",$G$8=""),"",IF(B40&gt;$G$8,"Yes","No"))</f>
        <v/>
      </c>
      <c r="Q40" s="12" t="n"/>
    </row>
    <row r="41" ht="30" customHeight="1">
      <c r="A41" s="12" t="n"/>
      <c r="B41" s="12" t="n"/>
      <c r="C41" s="12" t="n"/>
      <c r="D41" s="12" t="n"/>
      <c r="E41" s="12" t="n"/>
      <c r="F41" s="21" t="n"/>
      <c r="G41" s="21" t="n"/>
      <c r="H41" s="22">
        <f>IF(F41="","",ROUND(F41*0.274,1))</f>
        <v/>
      </c>
      <c r="I41" s="21" t="n"/>
      <c r="J41" s="12" t="n"/>
      <c r="K41" s="15">
        <f>IF(J41="","",IF(LEFT(J41,8)="Accepted","Yes","No"))</f>
        <v/>
      </c>
      <c r="L41" s="22">
        <f>IF(C41="","",$D$5+SUMIF($K$15:K41,"Yes",$G$15:G41))</f>
        <v/>
      </c>
      <c r="M41" s="22">
        <f>IF(C41="","",$D$6-L41)</f>
        <v/>
      </c>
      <c r="N41" s="22">
        <f>IF(C41="","",$G$5+SUMIF($K$15:K41,"Yes",$I$15:I41))</f>
        <v/>
      </c>
      <c r="O41" s="22">
        <f>IF(C41="","",$G$6-N41)</f>
        <v/>
      </c>
      <c r="P41" s="15">
        <f>IF(OR(B41="",$G$8=""),"",IF(B41&gt;$G$8,"Yes","No"))</f>
        <v/>
      </c>
      <c r="Q41" s="12" t="n"/>
    </row>
    <row r="42" ht="30" customHeight="1">
      <c r="A42" s="12" t="n"/>
      <c r="B42" s="12" t="n"/>
      <c r="C42" s="12" t="n"/>
      <c r="D42" s="12" t="n"/>
      <c r="E42" s="12" t="n"/>
      <c r="F42" s="21" t="n"/>
      <c r="G42" s="21" t="n"/>
      <c r="H42" s="22">
        <f>IF(F42="","",ROUND(F42*0.274,1))</f>
        <v/>
      </c>
      <c r="I42" s="21" t="n"/>
      <c r="J42" s="12" t="n"/>
      <c r="K42" s="15">
        <f>IF(J42="","",IF(LEFT(J42,8)="Accepted","Yes","No"))</f>
        <v/>
      </c>
      <c r="L42" s="22">
        <f>IF(C42="","",$D$5+SUMIF($K$15:K42,"Yes",$G$15:G42))</f>
        <v/>
      </c>
      <c r="M42" s="22">
        <f>IF(C42="","",$D$6-L42)</f>
        <v/>
      </c>
      <c r="N42" s="22">
        <f>IF(C42="","",$G$5+SUMIF($K$15:K42,"Yes",$I$15:I42))</f>
        <v/>
      </c>
      <c r="O42" s="22">
        <f>IF(C42="","",$G$6-N42)</f>
        <v/>
      </c>
      <c r="P42" s="15">
        <f>IF(OR(B42="",$G$8=""),"",IF(B42&gt;$G$8,"Yes","No"))</f>
        <v/>
      </c>
      <c r="Q42" s="12" t="n"/>
    </row>
    <row r="43" ht="30" customHeight="1">
      <c r="A43" s="12" t="n"/>
      <c r="B43" s="12" t="n"/>
      <c r="C43" s="12" t="n"/>
      <c r="D43" s="12" t="n"/>
      <c r="E43" s="12" t="n"/>
      <c r="F43" s="21" t="n"/>
      <c r="G43" s="21" t="n"/>
      <c r="H43" s="22">
        <f>IF(F43="","",ROUND(F43*0.274,1))</f>
        <v/>
      </c>
      <c r="I43" s="21" t="n"/>
      <c r="J43" s="12" t="n"/>
      <c r="K43" s="15">
        <f>IF(J43="","",IF(LEFT(J43,8)="Accepted","Yes","No"))</f>
        <v/>
      </c>
      <c r="L43" s="22">
        <f>IF(C43="","",$D$5+SUMIF($K$15:K43,"Yes",$G$15:G43))</f>
        <v/>
      </c>
      <c r="M43" s="22">
        <f>IF(C43="","",$D$6-L43)</f>
        <v/>
      </c>
      <c r="N43" s="22">
        <f>IF(C43="","",$G$5+SUMIF($K$15:K43,"Yes",$I$15:I43))</f>
        <v/>
      </c>
      <c r="O43" s="22">
        <f>IF(C43="","",$G$6-N43)</f>
        <v/>
      </c>
      <c r="P43" s="15">
        <f>IF(OR(B43="",$G$8=""),"",IF(B43&gt;$G$8,"Yes","No"))</f>
        <v/>
      </c>
      <c r="Q43" s="12" t="n"/>
    </row>
    <row r="44" ht="30" customHeight="1">
      <c r="A44" s="12" t="n"/>
      <c r="B44" s="12" t="n"/>
      <c r="C44" s="12" t="n"/>
      <c r="D44" s="12" t="n"/>
      <c r="E44" s="12" t="n"/>
      <c r="F44" s="21" t="n"/>
      <c r="G44" s="21" t="n"/>
      <c r="H44" s="22">
        <f>IF(F44="","",ROUND(F44*0.274,1))</f>
        <v/>
      </c>
      <c r="I44" s="21" t="n"/>
      <c r="J44" s="12" t="n"/>
      <c r="K44" s="15">
        <f>IF(J44="","",IF(LEFT(J44,8)="Accepted","Yes","No"))</f>
        <v/>
      </c>
      <c r="L44" s="22">
        <f>IF(C44="","",$D$5+SUMIF($K$15:K44,"Yes",$G$15:G44))</f>
        <v/>
      </c>
      <c r="M44" s="22">
        <f>IF(C44="","",$D$6-L44)</f>
        <v/>
      </c>
      <c r="N44" s="22">
        <f>IF(C44="","",$G$5+SUMIF($K$15:K44,"Yes",$I$15:I44))</f>
        <v/>
      </c>
      <c r="O44" s="22">
        <f>IF(C44="","",$G$6-N44)</f>
        <v/>
      </c>
      <c r="P44" s="15">
        <f>IF(OR(B44="",$G$8=""),"",IF(B44&gt;$G$8,"Yes","No"))</f>
        <v/>
      </c>
      <c r="Q44" s="12" t="n"/>
    </row>
    <row r="45" ht="30" customHeight="1">
      <c r="A45" s="12" t="n"/>
      <c r="B45" s="12" t="n"/>
      <c r="C45" s="12" t="n"/>
      <c r="D45" s="12" t="n"/>
      <c r="E45" s="12" t="n"/>
      <c r="F45" s="21" t="n"/>
      <c r="G45" s="21" t="n"/>
      <c r="H45" s="22">
        <f>IF(F45="","",ROUND(F45*0.274,1))</f>
        <v/>
      </c>
      <c r="I45" s="21" t="n"/>
      <c r="J45" s="12" t="n"/>
      <c r="K45" s="15">
        <f>IF(J45="","",IF(LEFT(J45,8)="Accepted","Yes","No"))</f>
        <v/>
      </c>
      <c r="L45" s="22">
        <f>IF(C45="","",$D$5+SUMIF($K$15:K45,"Yes",$G$15:G45))</f>
        <v/>
      </c>
      <c r="M45" s="22">
        <f>IF(C45="","",$D$6-L45)</f>
        <v/>
      </c>
      <c r="N45" s="22">
        <f>IF(C45="","",$G$5+SUMIF($K$15:K45,"Yes",$I$15:I45))</f>
        <v/>
      </c>
      <c r="O45" s="22">
        <f>IF(C45="","",$G$6-N45)</f>
        <v/>
      </c>
      <c r="P45" s="15">
        <f>IF(OR(B45="",$G$8=""),"",IF(B45&gt;$G$8,"Yes","No"))</f>
        <v/>
      </c>
      <c r="Q45" s="12" t="n"/>
    </row>
    <row r="46" ht="30" customHeight="1">
      <c r="A46" s="12" t="n"/>
      <c r="B46" s="12" t="n"/>
      <c r="C46" s="12" t="n"/>
      <c r="D46" s="12" t="n"/>
      <c r="E46" s="12" t="n"/>
      <c r="F46" s="21" t="n"/>
      <c r="G46" s="21" t="n"/>
      <c r="H46" s="22">
        <f>IF(F46="","",ROUND(F46*0.274,1))</f>
        <v/>
      </c>
      <c r="I46" s="21" t="n"/>
      <c r="J46" s="12" t="n"/>
      <c r="K46" s="15">
        <f>IF(J46="","",IF(LEFT(J46,8)="Accepted","Yes","No"))</f>
        <v/>
      </c>
      <c r="L46" s="22">
        <f>IF(C46="","",$D$5+SUMIF($K$15:K46,"Yes",$G$15:G46))</f>
        <v/>
      </c>
      <c r="M46" s="22">
        <f>IF(C46="","",$D$6-L46)</f>
        <v/>
      </c>
      <c r="N46" s="22">
        <f>IF(C46="","",$G$5+SUMIF($K$15:K46,"Yes",$I$15:I46))</f>
        <v/>
      </c>
      <c r="O46" s="22">
        <f>IF(C46="","",$G$6-N46)</f>
        <v/>
      </c>
      <c r="P46" s="15">
        <f>IF(OR(B46="",$G$8=""),"",IF(B46&gt;$G$8,"Yes","No"))</f>
        <v/>
      </c>
      <c r="Q46" s="12" t="n"/>
    </row>
    <row r="47" ht="30" customHeight="1">
      <c r="A47" s="12" t="n"/>
      <c r="B47" s="12" t="n"/>
      <c r="C47" s="12" t="n"/>
      <c r="D47" s="12" t="n"/>
      <c r="E47" s="12" t="n"/>
      <c r="F47" s="21" t="n"/>
      <c r="G47" s="21" t="n"/>
      <c r="H47" s="22">
        <f>IF(F47="","",ROUND(F47*0.274,1))</f>
        <v/>
      </c>
      <c r="I47" s="21" t="n"/>
      <c r="J47" s="12" t="n"/>
      <c r="K47" s="15">
        <f>IF(J47="","",IF(LEFT(J47,8)="Accepted","Yes","No"))</f>
        <v/>
      </c>
      <c r="L47" s="22">
        <f>IF(C47="","",$D$5+SUMIF($K$15:K47,"Yes",$G$15:G47))</f>
        <v/>
      </c>
      <c r="M47" s="22">
        <f>IF(C47="","",$D$6-L47)</f>
        <v/>
      </c>
      <c r="N47" s="22">
        <f>IF(C47="","",$G$5+SUMIF($K$15:K47,"Yes",$I$15:I47))</f>
        <v/>
      </c>
      <c r="O47" s="22">
        <f>IF(C47="","",$G$6-N47)</f>
        <v/>
      </c>
      <c r="P47" s="15">
        <f>IF(OR(B47="",$G$8=""),"",IF(B47&gt;$G$8,"Yes","No"))</f>
        <v/>
      </c>
      <c r="Q47" s="12" t="n"/>
    </row>
    <row r="48" ht="30" customHeight="1">
      <c r="A48" s="12" t="n"/>
      <c r="B48" s="12" t="n"/>
      <c r="C48" s="12" t="n"/>
      <c r="D48" s="12" t="n"/>
      <c r="E48" s="12" t="n"/>
      <c r="F48" s="21" t="n"/>
      <c r="G48" s="21" t="n"/>
      <c r="H48" s="22">
        <f>IF(F48="","",ROUND(F48*0.274,1))</f>
        <v/>
      </c>
      <c r="I48" s="21" t="n"/>
      <c r="J48" s="12" t="n"/>
      <c r="K48" s="15">
        <f>IF(J48="","",IF(LEFT(J48,8)="Accepted","Yes","No"))</f>
        <v/>
      </c>
      <c r="L48" s="22">
        <f>IF(C48="","",$D$5+SUMIF($K$15:K48,"Yes",$G$15:G48))</f>
        <v/>
      </c>
      <c r="M48" s="22">
        <f>IF(C48="","",$D$6-L48)</f>
        <v/>
      </c>
      <c r="N48" s="22">
        <f>IF(C48="","",$G$5+SUMIF($K$15:K48,"Yes",$I$15:I48))</f>
        <v/>
      </c>
      <c r="O48" s="22">
        <f>IF(C48="","",$G$6-N48)</f>
        <v/>
      </c>
      <c r="P48" s="15">
        <f>IF(OR(B48="",$G$8=""),"",IF(B48&gt;$G$8,"Yes","No"))</f>
        <v/>
      </c>
      <c r="Q48" s="12" t="n"/>
    </row>
    <row r="49" ht="30" customHeight="1">
      <c r="A49" s="12" t="n"/>
      <c r="B49" s="12" t="n"/>
      <c r="C49" s="12" t="n"/>
      <c r="D49" s="12" t="n"/>
      <c r="E49" s="12" t="n"/>
      <c r="F49" s="21" t="n"/>
      <c r="G49" s="21" t="n"/>
      <c r="H49" s="22">
        <f>IF(F49="","",ROUND(F49*0.274,1))</f>
        <v/>
      </c>
      <c r="I49" s="21" t="n"/>
      <c r="J49" s="12" t="n"/>
      <c r="K49" s="15">
        <f>IF(J49="","",IF(LEFT(J49,8)="Accepted","Yes","No"))</f>
        <v/>
      </c>
      <c r="L49" s="22">
        <f>IF(C49="","",$D$5+SUMIF($K$15:K49,"Yes",$G$15:G49))</f>
        <v/>
      </c>
      <c r="M49" s="22">
        <f>IF(C49="","",$D$6-L49)</f>
        <v/>
      </c>
      <c r="N49" s="22">
        <f>IF(C49="","",$G$5+SUMIF($K$15:K49,"Yes",$I$15:I49))</f>
        <v/>
      </c>
      <c r="O49" s="22">
        <f>IF(C49="","",$G$6-N49)</f>
        <v/>
      </c>
      <c r="P49" s="15">
        <f>IF(OR(B49="",$G$8=""),"",IF(B49&gt;$G$8,"Yes","No"))</f>
        <v/>
      </c>
      <c r="Q49" s="12" t="n"/>
    </row>
    <row r="50" ht="30" customHeight="1">
      <c r="A50" s="12" t="n"/>
      <c r="B50" s="12" t="n"/>
      <c r="C50" s="12" t="n"/>
      <c r="D50" s="12" t="n"/>
      <c r="E50" s="12" t="n"/>
      <c r="F50" s="21" t="n"/>
      <c r="G50" s="21" t="n"/>
      <c r="H50" s="22">
        <f>IF(F50="","",ROUND(F50*0.274,1))</f>
        <v/>
      </c>
      <c r="I50" s="21" t="n"/>
      <c r="J50" s="12" t="n"/>
      <c r="K50" s="15">
        <f>IF(J50="","",IF(LEFT(J50,8)="Accepted","Yes","No"))</f>
        <v/>
      </c>
      <c r="L50" s="22">
        <f>IF(C50="","",$D$5+SUMIF($K$15:K50,"Yes",$G$15:G50))</f>
        <v/>
      </c>
      <c r="M50" s="22">
        <f>IF(C50="","",$D$6-L50)</f>
        <v/>
      </c>
      <c r="N50" s="22">
        <f>IF(C50="","",$G$5+SUMIF($K$15:K50,"Yes",$I$15:I50))</f>
        <v/>
      </c>
      <c r="O50" s="22">
        <f>IF(C50="","",$G$6-N50)</f>
        <v/>
      </c>
      <c r="P50" s="15">
        <f>IF(OR(B50="",$G$8=""),"",IF(B50&gt;$G$8,"Yes","No"))</f>
        <v/>
      </c>
      <c r="Q50" s="12" t="n"/>
    </row>
    <row r="51" ht="30" customHeight="1">
      <c r="A51" s="12" t="n"/>
      <c r="B51" s="12" t="n"/>
      <c r="C51" s="12" t="n"/>
      <c r="D51" s="12" t="n"/>
      <c r="E51" s="12" t="n"/>
      <c r="F51" s="21" t="n"/>
      <c r="G51" s="21" t="n"/>
      <c r="H51" s="22">
        <f>IF(F51="","",ROUND(F51*0.274,1))</f>
        <v/>
      </c>
      <c r="I51" s="21" t="n"/>
      <c r="J51" s="12" t="n"/>
      <c r="K51" s="15">
        <f>IF(J51="","",IF(LEFT(J51,8)="Accepted","Yes","No"))</f>
        <v/>
      </c>
      <c r="L51" s="22">
        <f>IF(C51="","",$D$5+SUMIF($K$15:K51,"Yes",$G$15:G51))</f>
        <v/>
      </c>
      <c r="M51" s="22">
        <f>IF(C51="","",$D$6-L51)</f>
        <v/>
      </c>
      <c r="N51" s="22">
        <f>IF(C51="","",$G$5+SUMIF($K$15:K51,"Yes",$I$15:I51))</f>
        <v/>
      </c>
      <c r="O51" s="22">
        <f>IF(C51="","",$G$6-N51)</f>
        <v/>
      </c>
      <c r="P51" s="15">
        <f>IF(OR(B51="",$G$8=""),"",IF(B51&gt;$G$8,"Yes","No"))</f>
        <v/>
      </c>
      <c r="Q51" s="12" t="n"/>
    </row>
    <row r="52" ht="30" customHeight="1">
      <c r="A52" s="12" t="n"/>
      <c r="B52" s="12" t="n"/>
      <c r="C52" s="12" t="n"/>
      <c r="D52" s="12" t="n"/>
      <c r="E52" s="12" t="n"/>
      <c r="F52" s="21" t="n"/>
      <c r="G52" s="21" t="n"/>
      <c r="H52" s="22">
        <f>IF(F52="","",ROUND(F52*0.274,1))</f>
        <v/>
      </c>
      <c r="I52" s="21" t="n"/>
      <c r="J52" s="12" t="n"/>
      <c r="K52" s="15">
        <f>IF(J52="","",IF(LEFT(J52,8)="Accepted","Yes","No"))</f>
        <v/>
      </c>
      <c r="L52" s="22">
        <f>IF(C52="","",$D$5+SUMIF($K$15:K52,"Yes",$G$15:G52))</f>
        <v/>
      </c>
      <c r="M52" s="22">
        <f>IF(C52="","",$D$6-L52)</f>
        <v/>
      </c>
      <c r="N52" s="22">
        <f>IF(C52="","",$G$5+SUMIF($K$15:K52,"Yes",$I$15:I52))</f>
        <v/>
      </c>
      <c r="O52" s="22">
        <f>IF(C52="","",$G$6-N52)</f>
        <v/>
      </c>
      <c r="P52" s="15">
        <f>IF(OR(B52="",$G$8=""),"",IF(B52&gt;$G$8,"Yes","No"))</f>
        <v/>
      </c>
      <c r="Q52" s="12" t="n"/>
    </row>
    <row r="53" ht="30" customHeight="1">
      <c r="A53" s="12" t="n"/>
      <c r="B53" s="12" t="n"/>
      <c r="C53" s="12" t="n"/>
      <c r="D53" s="12" t="n"/>
      <c r="E53" s="12" t="n"/>
      <c r="F53" s="21" t="n"/>
      <c r="G53" s="21" t="n"/>
      <c r="H53" s="22">
        <f>IF(F53="","",ROUND(F53*0.274,1))</f>
        <v/>
      </c>
      <c r="I53" s="21" t="n"/>
      <c r="J53" s="12" t="n"/>
      <c r="K53" s="15">
        <f>IF(J53="","",IF(LEFT(J53,8)="Accepted","Yes","No"))</f>
        <v/>
      </c>
      <c r="L53" s="22">
        <f>IF(C53="","",$D$5+SUMIF($K$15:K53,"Yes",$G$15:G53))</f>
        <v/>
      </c>
      <c r="M53" s="22">
        <f>IF(C53="","",$D$6-L53)</f>
        <v/>
      </c>
      <c r="N53" s="22">
        <f>IF(C53="","",$G$5+SUMIF($K$15:K53,"Yes",$I$15:I53))</f>
        <v/>
      </c>
      <c r="O53" s="22">
        <f>IF(C53="","",$G$6-N53)</f>
        <v/>
      </c>
      <c r="P53" s="15">
        <f>IF(OR(B53="",$G$8=""),"",IF(B53&gt;$G$8,"Yes","No"))</f>
        <v/>
      </c>
      <c r="Q53" s="12" t="n"/>
    </row>
    <row r="54" ht="30" customHeight="1">
      <c r="A54" s="12" t="n"/>
      <c r="B54" s="12" t="n"/>
      <c r="C54" s="12" t="n"/>
      <c r="D54" s="12" t="n"/>
      <c r="E54" s="12" t="n"/>
      <c r="F54" s="21" t="n"/>
      <c r="G54" s="21" t="n"/>
      <c r="H54" s="22">
        <f>IF(F54="","",ROUND(F54*0.274,1))</f>
        <v/>
      </c>
      <c r="I54" s="21" t="n"/>
      <c r="J54" s="12" t="n"/>
      <c r="K54" s="15">
        <f>IF(J54="","",IF(LEFT(J54,8)="Accepted","Yes","No"))</f>
        <v/>
      </c>
      <c r="L54" s="22">
        <f>IF(C54="","",$D$5+SUMIF($K$15:K54,"Yes",$G$15:G54))</f>
        <v/>
      </c>
      <c r="M54" s="22">
        <f>IF(C54="","",$D$6-L54)</f>
        <v/>
      </c>
      <c r="N54" s="22">
        <f>IF(C54="","",$G$5+SUMIF($K$15:K54,"Yes",$I$15:I54))</f>
        <v/>
      </c>
      <c r="O54" s="22">
        <f>IF(C54="","",$G$6-N54)</f>
        <v/>
      </c>
      <c r="P54" s="15">
        <f>IF(OR(B54="",$G$8=""),"",IF(B54&gt;$G$8,"Yes","No"))</f>
        <v/>
      </c>
      <c r="Q54" s="12" t="n"/>
    </row>
    <row r="55" ht="30" customHeight="1">
      <c r="A55" s="12" t="n"/>
      <c r="B55" s="12" t="n"/>
      <c r="C55" s="12" t="n"/>
      <c r="D55" s="12" t="n"/>
      <c r="E55" s="12" t="n"/>
      <c r="F55" s="21" t="n"/>
      <c r="G55" s="21" t="n"/>
      <c r="H55" s="22">
        <f>IF(F55="","",ROUND(F55*0.274,1))</f>
        <v/>
      </c>
      <c r="I55" s="21" t="n"/>
      <c r="J55" s="12" t="n"/>
      <c r="K55" s="15">
        <f>IF(J55="","",IF(LEFT(J55,8)="Accepted","Yes","No"))</f>
        <v/>
      </c>
      <c r="L55" s="22">
        <f>IF(C55="","",$D$5+SUMIF($K$15:K55,"Yes",$G$15:G55))</f>
        <v/>
      </c>
      <c r="M55" s="22">
        <f>IF(C55="","",$D$6-L55)</f>
        <v/>
      </c>
      <c r="N55" s="22">
        <f>IF(C55="","",$G$5+SUMIF($K$15:K55,"Yes",$I$15:I55))</f>
        <v/>
      </c>
      <c r="O55" s="22">
        <f>IF(C55="","",$G$6-N55)</f>
        <v/>
      </c>
      <c r="P55" s="15">
        <f>IF(OR(B55="",$G$8=""),"",IF(B55&gt;$G$8,"Yes","No"))</f>
        <v/>
      </c>
      <c r="Q55" s="12" t="n"/>
    </row>
    <row r="56" ht="30" customHeight="1">
      <c r="A56" s="12" t="n"/>
      <c r="B56" s="12" t="n"/>
      <c r="C56" s="12" t="n"/>
      <c r="D56" s="12" t="n"/>
      <c r="E56" s="12" t="n"/>
      <c r="F56" s="21" t="n"/>
      <c r="G56" s="21" t="n"/>
      <c r="H56" s="22">
        <f>IF(F56="","",ROUND(F56*0.274,1))</f>
        <v/>
      </c>
      <c r="I56" s="21" t="n"/>
      <c r="J56" s="12" t="n"/>
      <c r="K56" s="15">
        <f>IF(J56="","",IF(LEFT(J56,8)="Accepted","Yes","No"))</f>
        <v/>
      </c>
      <c r="L56" s="22">
        <f>IF(C56="","",$D$5+SUMIF($K$15:K56,"Yes",$G$15:G56))</f>
        <v/>
      </c>
      <c r="M56" s="22">
        <f>IF(C56="","",$D$6-L56)</f>
        <v/>
      </c>
      <c r="N56" s="22">
        <f>IF(C56="","",$G$5+SUMIF($K$15:K56,"Yes",$I$15:I56))</f>
        <v/>
      </c>
      <c r="O56" s="22">
        <f>IF(C56="","",$G$6-N56)</f>
        <v/>
      </c>
      <c r="P56" s="15">
        <f>IF(OR(B56="",$G$8=""),"",IF(B56&gt;$G$8,"Yes","No"))</f>
        <v/>
      </c>
      <c r="Q56" s="12" t="n"/>
    </row>
    <row r="57" ht="30" customHeight="1">
      <c r="A57" s="12" t="n"/>
      <c r="B57" s="12" t="n"/>
      <c r="C57" s="12" t="n"/>
      <c r="D57" s="12" t="n"/>
      <c r="E57" s="12" t="n"/>
      <c r="F57" s="21" t="n"/>
      <c r="G57" s="21" t="n"/>
      <c r="H57" s="22">
        <f>IF(F57="","",ROUND(F57*0.274,1))</f>
        <v/>
      </c>
      <c r="I57" s="21" t="n"/>
      <c r="J57" s="12" t="n"/>
      <c r="K57" s="15">
        <f>IF(J57="","",IF(LEFT(J57,8)="Accepted","Yes","No"))</f>
        <v/>
      </c>
      <c r="L57" s="22">
        <f>IF(C57="","",$D$5+SUMIF($K$15:K57,"Yes",$G$15:G57))</f>
        <v/>
      </c>
      <c r="M57" s="22">
        <f>IF(C57="","",$D$6-L57)</f>
        <v/>
      </c>
      <c r="N57" s="22">
        <f>IF(C57="","",$G$5+SUMIF($K$15:K57,"Yes",$I$15:I57))</f>
        <v/>
      </c>
      <c r="O57" s="22">
        <f>IF(C57="","",$G$6-N57)</f>
        <v/>
      </c>
      <c r="P57" s="15">
        <f>IF(OR(B57="",$G$8=""),"",IF(B57&gt;$G$8,"Yes","No"))</f>
        <v/>
      </c>
      <c r="Q57" s="12" t="n"/>
    </row>
    <row r="58" ht="30" customHeight="1">
      <c r="A58" s="12" t="n"/>
      <c r="B58" s="12" t="n"/>
      <c r="C58" s="12" t="n"/>
      <c r="D58" s="12" t="n"/>
      <c r="E58" s="12" t="n"/>
      <c r="F58" s="21" t="n"/>
      <c r="G58" s="21" t="n"/>
      <c r="H58" s="22">
        <f>IF(F58="","",ROUND(F58*0.274,1))</f>
        <v/>
      </c>
      <c r="I58" s="21" t="n"/>
      <c r="J58" s="12" t="n"/>
      <c r="K58" s="15">
        <f>IF(J58="","",IF(LEFT(J58,8)="Accepted","Yes","No"))</f>
        <v/>
      </c>
      <c r="L58" s="22">
        <f>IF(C58="","",$D$5+SUMIF($K$15:K58,"Yes",$G$15:G58))</f>
        <v/>
      </c>
      <c r="M58" s="22">
        <f>IF(C58="","",$D$6-L58)</f>
        <v/>
      </c>
      <c r="N58" s="22">
        <f>IF(C58="","",$G$5+SUMIF($K$15:K58,"Yes",$I$15:I58))</f>
        <v/>
      </c>
      <c r="O58" s="22">
        <f>IF(C58="","",$G$6-N58)</f>
        <v/>
      </c>
      <c r="P58" s="15">
        <f>IF(OR(B58="",$G$8=""),"",IF(B58&gt;$G$8,"Yes","No"))</f>
        <v/>
      </c>
      <c r="Q58" s="12" t="n"/>
    </row>
    <row r="59" ht="30" customHeight="1">
      <c r="A59" s="12" t="n"/>
      <c r="B59" s="12" t="n"/>
      <c r="C59" s="12" t="n"/>
      <c r="D59" s="12" t="n"/>
      <c r="E59" s="12" t="n"/>
      <c r="F59" s="21" t="n"/>
      <c r="G59" s="21" t="n"/>
      <c r="H59" s="22">
        <f>IF(F59="","",ROUND(F59*0.274,1))</f>
        <v/>
      </c>
      <c r="I59" s="21" t="n"/>
      <c r="J59" s="12" t="n"/>
      <c r="K59" s="15">
        <f>IF(J59="","",IF(LEFT(J59,8)="Accepted","Yes","No"))</f>
        <v/>
      </c>
      <c r="L59" s="22">
        <f>IF(C59="","",$D$5+SUMIF($K$15:K59,"Yes",$G$15:G59))</f>
        <v/>
      </c>
      <c r="M59" s="22">
        <f>IF(C59="","",$D$6-L59)</f>
        <v/>
      </c>
      <c r="N59" s="22">
        <f>IF(C59="","",$G$5+SUMIF($K$15:K59,"Yes",$I$15:I59))</f>
        <v/>
      </c>
      <c r="O59" s="22">
        <f>IF(C59="","",$G$6-N59)</f>
        <v/>
      </c>
      <c r="P59" s="15">
        <f>IF(OR(B59="",$G$8=""),"",IF(B59&gt;$G$8,"Yes","No"))</f>
        <v/>
      </c>
      <c r="Q59" s="12" t="n"/>
    </row>
    <row r="60" ht="30" customHeight="1">
      <c r="A60" s="12" t="n"/>
      <c r="B60" s="12" t="n"/>
      <c r="C60" s="12" t="n"/>
      <c r="D60" s="12" t="n"/>
      <c r="E60" s="12" t="n"/>
      <c r="F60" s="21" t="n"/>
      <c r="G60" s="21" t="n"/>
      <c r="H60" s="22">
        <f>IF(F60="","",ROUND(F60*0.274,1))</f>
        <v/>
      </c>
      <c r="I60" s="21" t="n"/>
      <c r="J60" s="12" t="n"/>
      <c r="K60" s="15">
        <f>IF(J60="","",IF(LEFT(J60,8)="Accepted","Yes","No"))</f>
        <v/>
      </c>
      <c r="L60" s="22">
        <f>IF(C60="","",$D$5+SUMIF($K$15:K60,"Yes",$G$15:G60))</f>
        <v/>
      </c>
      <c r="M60" s="22">
        <f>IF(C60="","",$D$6-L60)</f>
        <v/>
      </c>
      <c r="N60" s="22">
        <f>IF(C60="","",$G$5+SUMIF($K$15:K60,"Yes",$I$15:I60))</f>
        <v/>
      </c>
      <c r="O60" s="22">
        <f>IF(C60="","",$G$6-N60)</f>
        <v/>
      </c>
      <c r="P60" s="15">
        <f>IF(OR(B60="",$G$8=""),"",IF(B60&gt;$G$8,"Yes","No"))</f>
        <v/>
      </c>
      <c r="Q60" s="12" t="n"/>
    </row>
    <row r="61" ht="30" customHeight="1">
      <c r="A61" s="12" t="n"/>
      <c r="B61" s="12" t="n"/>
      <c r="C61" s="12" t="n"/>
      <c r="D61" s="12" t="n"/>
      <c r="E61" s="12" t="n"/>
      <c r="F61" s="21" t="n"/>
      <c r="G61" s="21" t="n"/>
      <c r="H61" s="22">
        <f>IF(F61="","",ROUND(F61*0.274,1))</f>
        <v/>
      </c>
      <c r="I61" s="21" t="n"/>
      <c r="J61" s="12" t="n"/>
      <c r="K61" s="15">
        <f>IF(J61="","",IF(LEFT(J61,8)="Accepted","Yes","No"))</f>
        <v/>
      </c>
      <c r="L61" s="22">
        <f>IF(C61="","",$D$5+SUMIF($K$15:K61,"Yes",$G$15:G61))</f>
        <v/>
      </c>
      <c r="M61" s="22">
        <f>IF(C61="","",$D$6-L61)</f>
        <v/>
      </c>
      <c r="N61" s="22">
        <f>IF(C61="","",$G$5+SUMIF($K$15:K61,"Yes",$I$15:I61))</f>
        <v/>
      </c>
      <c r="O61" s="22">
        <f>IF(C61="","",$G$6-N61)</f>
        <v/>
      </c>
      <c r="P61" s="15">
        <f>IF(OR(B61="",$G$8=""),"",IF(B61&gt;$G$8,"Yes","No"))</f>
        <v/>
      </c>
      <c r="Q61" s="12" t="n"/>
    </row>
    <row r="62" ht="30" customHeight="1">
      <c r="A62" s="12" t="n"/>
      <c r="B62" s="12" t="n"/>
      <c r="C62" s="12" t="n"/>
      <c r="D62" s="12" t="n"/>
      <c r="E62" s="12" t="n"/>
      <c r="F62" s="21" t="n"/>
      <c r="G62" s="21" t="n"/>
      <c r="H62" s="22">
        <f>IF(F62="","",ROUND(F62*0.274,1))</f>
        <v/>
      </c>
      <c r="I62" s="21" t="n"/>
      <c r="J62" s="12" t="n"/>
      <c r="K62" s="15">
        <f>IF(J62="","",IF(LEFT(J62,8)="Accepted","Yes","No"))</f>
        <v/>
      </c>
      <c r="L62" s="22">
        <f>IF(C62="","",$D$5+SUMIF($K$15:K62,"Yes",$G$15:G62))</f>
        <v/>
      </c>
      <c r="M62" s="22">
        <f>IF(C62="","",$D$6-L62)</f>
        <v/>
      </c>
      <c r="N62" s="22">
        <f>IF(C62="","",$G$5+SUMIF($K$15:K62,"Yes",$I$15:I62))</f>
        <v/>
      </c>
      <c r="O62" s="22">
        <f>IF(C62="","",$G$6-N62)</f>
        <v/>
      </c>
      <c r="P62" s="15">
        <f>IF(OR(B62="",$G$8=""),"",IF(B62&gt;$G$8,"Yes","No"))</f>
        <v/>
      </c>
      <c r="Q62" s="12" t="n"/>
    </row>
    <row r="63" ht="30" customHeight="1">
      <c r="A63" s="12" t="n"/>
      <c r="B63" s="12" t="n"/>
      <c r="C63" s="12" t="n"/>
      <c r="D63" s="12" t="n"/>
      <c r="E63" s="12" t="n"/>
      <c r="F63" s="21" t="n"/>
      <c r="G63" s="21" t="n"/>
      <c r="H63" s="22">
        <f>IF(F63="","",ROUND(F63*0.274,1))</f>
        <v/>
      </c>
      <c r="I63" s="21" t="n"/>
      <c r="J63" s="12" t="n"/>
      <c r="K63" s="15">
        <f>IF(J63="","",IF(LEFT(J63,8)="Accepted","Yes","No"))</f>
        <v/>
      </c>
      <c r="L63" s="22">
        <f>IF(C63="","",$D$5+SUMIF($K$15:K63,"Yes",$G$15:G63))</f>
        <v/>
      </c>
      <c r="M63" s="22">
        <f>IF(C63="","",$D$6-L63)</f>
        <v/>
      </c>
      <c r="N63" s="22">
        <f>IF(C63="","",$G$5+SUMIF($K$15:K63,"Yes",$I$15:I63))</f>
        <v/>
      </c>
      <c r="O63" s="22">
        <f>IF(C63="","",$G$6-N63)</f>
        <v/>
      </c>
      <c r="P63" s="15">
        <f>IF(OR(B63="",$G$8=""),"",IF(B63&gt;$G$8,"Yes","No"))</f>
        <v/>
      </c>
      <c r="Q63" s="12" t="n"/>
    </row>
    <row r="64" ht="30" customHeight="1">
      <c r="A64" s="12" t="n"/>
      <c r="B64" s="12" t="n"/>
      <c r="C64" s="12" t="n"/>
      <c r="D64" s="12" t="n"/>
      <c r="E64" s="12" t="n"/>
      <c r="F64" s="21" t="n"/>
      <c r="G64" s="21" t="n"/>
      <c r="H64" s="22">
        <f>IF(F64="","",ROUND(F64*0.274,1))</f>
        <v/>
      </c>
      <c r="I64" s="21" t="n"/>
      <c r="J64" s="12" t="n"/>
      <c r="K64" s="15">
        <f>IF(J64="","",IF(LEFT(J64,8)="Accepted","Yes","No"))</f>
        <v/>
      </c>
      <c r="L64" s="22">
        <f>IF(C64="","",$D$5+SUMIF($K$15:K64,"Yes",$G$15:G64))</f>
        <v/>
      </c>
      <c r="M64" s="22">
        <f>IF(C64="","",$D$6-L64)</f>
        <v/>
      </c>
      <c r="N64" s="22">
        <f>IF(C64="","",$G$5+SUMIF($K$15:K64,"Yes",$I$15:I64))</f>
        <v/>
      </c>
      <c r="O64" s="22">
        <f>IF(C64="","",$G$6-N64)</f>
        <v/>
      </c>
      <c r="P64" s="15">
        <f>IF(OR(B64="",$G$8=""),"",IF(B64&gt;$G$8,"Yes","No"))</f>
        <v/>
      </c>
      <c r="Q64" s="12" t="n"/>
    </row>
    <row r="65" ht="30" customHeight="1">
      <c r="A65" s="12" t="n"/>
      <c r="B65" s="12" t="n"/>
      <c r="C65" s="12" t="n"/>
      <c r="D65" s="12" t="n"/>
      <c r="E65" s="12" t="n"/>
      <c r="F65" s="21" t="n"/>
      <c r="G65" s="21" t="n"/>
      <c r="H65" s="22">
        <f>IF(F65="","",ROUND(F65*0.274,1))</f>
        <v/>
      </c>
      <c r="I65" s="21" t="n"/>
      <c r="J65" s="12" t="n"/>
      <c r="K65" s="15">
        <f>IF(J65="","",IF(LEFT(J65,8)="Accepted","Yes","No"))</f>
        <v/>
      </c>
      <c r="L65" s="22">
        <f>IF(C65="","",$D$5+SUMIF($K$15:K65,"Yes",$G$15:G65))</f>
        <v/>
      </c>
      <c r="M65" s="22">
        <f>IF(C65="","",$D$6-L65)</f>
        <v/>
      </c>
      <c r="N65" s="22">
        <f>IF(C65="","",$G$5+SUMIF($K$15:K65,"Yes",$I$15:I65))</f>
        <v/>
      </c>
      <c r="O65" s="22">
        <f>IF(C65="","",$G$6-N65)</f>
        <v/>
      </c>
      <c r="P65" s="15">
        <f>IF(OR(B65="",$G$8=""),"",IF(B65&gt;$G$8,"Yes","No"))</f>
        <v/>
      </c>
      <c r="Q65" s="12" t="n"/>
    </row>
    <row r="66" ht="30" customHeight="1">
      <c r="A66" s="12" t="n"/>
      <c r="B66" s="12" t="n"/>
      <c r="C66" s="12" t="n"/>
      <c r="D66" s="12" t="n"/>
      <c r="E66" s="12" t="n"/>
      <c r="F66" s="21" t="n"/>
      <c r="G66" s="21" t="n"/>
      <c r="H66" s="22">
        <f>IF(F66="","",ROUND(F66*0.274,1))</f>
        <v/>
      </c>
      <c r="I66" s="21" t="n"/>
      <c r="J66" s="12" t="n"/>
      <c r="K66" s="15">
        <f>IF(J66="","",IF(LEFT(J66,8)="Accepted","Yes","No"))</f>
        <v/>
      </c>
      <c r="L66" s="22">
        <f>IF(C66="","",$D$5+SUMIF($K$15:K66,"Yes",$G$15:G66))</f>
        <v/>
      </c>
      <c r="M66" s="22">
        <f>IF(C66="","",$D$6-L66)</f>
        <v/>
      </c>
      <c r="N66" s="22">
        <f>IF(C66="","",$G$5+SUMIF($K$15:K66,"Yes",$I$15:I66))</f>
        <v/>
      </c>
      <c r="O66" s="22">
        <f>IF(C66="","",$G$6-N66)</f>
        <v/>
      </c>
      <c r="P66" s="15">
        <f>IF(OR(B66="",$G$8=""),"",IF(B66&gt;$G$8,"Yes","No"))</f>
        <v/>
      </c>
      <c r="Q66" s="12" t="n"/>
    </row>
    <row r="67" ht="30" customHeight="1">
      <c r="A67" s="12" t="n"/>
      <c r="B67" s="12" t="n"/>
      <c r="C67" s="12" t="n"/>
      <c r="D67" s="12" t="n"/>
      <c r="E67" s="12" t="n"/>
      <c r="F67" s="21" t="n"/>
      <c r="G67" s="21" t="n"/>
      <c r="H67" s="22">
        <f>IF(F67="","",ROUND(F67*0.274,1))</f>
        <v/>
      </c>
      <c r="I67" s="21" t="n"/>
      <c r="J67" s="12" t="n"/>
      <c r="K67" s="15">
        <f>IF(J67="","",IF(LEFT(J67,8)="Accepted","Yes","No"))</f>
        <v/>
      </c>
      <c r="L67" s="22">
        <f>IF(C67="","",$D$5+SUMIF($K$15:K67,"Yes",$G$15:G67))</f>
        <v/>
      </c>
      <c r="M67" s="22">
        <f>IF(C67="","",$D$6-L67)</f>
        <v/>
      </c>
      <c r="N67" s="22">
        <f>IF(C67="","",$G$5+SUMIF($K$15:K67,"Yes",$I$15:I67))</f>
        <v/>
      </c>
      <c r="O67" s="22">
        <f>IF(C67="","",$G$6-N67)</f>
        <v/>
      </c>
      <c r="P67" s="15">
        <f>IF(OR(B67="",$G$8=""),"",IF(B67&gt;$G$8,"Yes","No"))</f>
        <v/>
      </c>
      <c r="Q67" s="12" t="n"/>
    </row>
    <row r="68" ht="30" customHeight="1">
      <c r="A68" s="12" t="n"/>
      <c r="B68" s="12" t="n"/>
      <c r="C68" s="12" t="n"/>
      <c r="D68" s="12" t="n"/>
      <c r="E68" s="12" t="n"/>
      <c r="F68" s="21" t="n"/>
      <c r="G68" s="21" t="n"/>
      <c r="H68" s="22">
        <f>IF(F68="","",ROUND(F68*0.274,1))</f>
        <v/>
      </c>
      <c r="I68" s="21" t="n"/>
      <c r="J68" s="12" t="n"/>
      <c r="K68" s="15">
        <f>IF(J68="","",IF(LEFT(J68,8)="Accepted","Yes","No"))</f>
        <v/>
      </c>
      <c r="L68" s="22">
        <f>IF(C68="","",$D$5+SUMIF($K$15:K68,"Yes",$G$15:G68))</f>
        <v/>
      </c>
      <c r="M68" s="22">
        <f>IF(C68="","",$D$6-L68)</f>
        <v/>
      </c>
      <c r="N68" s="22">
        <f>IF(C68="","",$G$5+SUMIF($K$15:K68,"Yes",$I$15:I68))</f>
        <v/>
      </c>
      <c r="O68" s="22">
        <f>IF(C68="","",$G$6-N68)</f>
        <v/>
      </c>
      <c r="P68" s="15">
        <f>IF(OR(B68="",$G$8=""),"",IF(B68&gt;$G$8,"Yes","No"))</f>
        <v/>
      </c>
      <c r="Q68" s="12" t="n"/>
    </row>
    <row r="69" ht="30" customHeight="1">
      <c r="A69" s="12" t="n"/>
      <c r="B69" s="12" t="n"/>
      <c r="C69" s="12" t="n"/>
      <c r="D69" s="12" t="n"/>
      <c r="E69" s="12" t="n"/>
      <c r="F69" s="21" t="n"/>
      <c r="G69" s="21" t="n"/>
      <c r="H69" s="22">
        <f>IF(F69="","",ROUND(F69*0.274,1))</f>
        <v/>
      </c>
      <c r="I69" s="21" t="n"/>
      <c r="J69" s="12" t="n"/>
      <c r="K69" s="15">
        <f>IF(J69="","",IF(LEFT(J69,8)="Accepted","Yes","No"))</f>
        <v/>
      </c>
      <c r="L69" s="22">
        <f>IF(C69="","",$D$5+SUMIF($K$15:K69,"Yes",$G$15:G69))</f>
        <v/>
      </c>
      <c r="M69" s="22">
        <f>IF(C69="","",$D$6-L69)</f>
        <v/>
      </c>
      <c r="N69" s="22">
        <f>IF(C69="","",$G$5+SUMIF($K$15:K69,"Yes",$I$15:I69))</f>
        <v/>
      </c>
      <c r="O69" s="22">
        <f>IF(C69="","",$G$6-N69)</f>
        <v/>
      </c>
      <c r="P69" s="15">
        <f>IF(OR(B69="",$G$8=""),"",IF(B69&gt;$G$8,"Yes","No"))</f>
        <v/>
      </c>
      <c r="Q69" s="12" t="n"/>
    </row>
    <row r="70" ht="30" customHeight="1">
      <c r="A70" s="12" t="n"/>
      <c r="B70" s="12" t="n"/>
      <c r="C70" s="12" t="n"/>
      <c r="D70" s="12" t="n"/>
      <c r="E70" s="12" t="n"/>
      <c r="F70" s="21" t="n"/>
      <c r="G70" s="21" t="n"/>
      <c r="H70" s="22">
        <f>IF(F70="","",ROUND(F70*0.274,1))</f>
        <v/>
      </c>
      <c r="I70" s="21" t="n"/>
      <c r="J70" s="12" t="n"/>
      <c r="K70" s="15">
        <f>IF(J70="","",IF(LEFT(J70,8)="Accepted","Yes","No"))</f>
        <v/>
      </c>
      <c r="L70" s="22">
        <f>IF(C70="","",$D$5+SUMIF($K$15:K70,"Yes",$G$15:G70))</f>
        <v/>
      </c>
      <c r="M70" s="22">
        <f>IF(C70="","",$D$6-L70)</f>
        <v/>
      </c>
      <c r="N70" s="22">
        <f>IF(C70="","",$G$5+SUMIF($K$15:K70,"Yes",$I$15:I70))</f>
        <v/>
      </c>
      <c r="O70" s="22">
        <f>IF(C70="","",$G$6-N70)</f>
        <v/>
      </c>
      <c r="P70" s="15">
        <f>IF(OR(B70="",$G$8=""),"",IF(B70&gt;$G$8,"Yes","No"))</f>
        <v/>
      </c>
      <c r="Q70" s="12" t="n"/>
    </row>
    <row r="71" ht="30" customHeight="1">
      <c r="A71" s="12" t="n"/>
      <c r="B71" s="12" t="n"/>
      <c r="C71" s="12" t="n"/>
      <c r="D71" s="12" t="n"/>
      <c r="E71" s="12" t="n"/>
      <c r="F71" s="21" t="n"/>
      <c r="G71" s="21" t="n"/>
      <c r="H71" s="22">
        <f>IF(F71="","",ROUND(F71*0.274,1))</f>
        <v/>
      </c>
      <c r="I71" s="21" t="n"/>
      <c r="J71" s="12" t="n"/>
      <c r="K71" s="15">
        <f>IF(J71="","",IF(LEFT(J71,8)="Accepted","Yes","No"))</f>
        <v/>
      </c>
      <c r="L71" s="22">
        <f>IF(C71="","",$D$5+SUMIF($K$15:K71,"Yes",$G$15:G71))</f>
        <v/>
      </c>
      <c r="M71" s="22">
        <f>IF(C71="","",$D$6-L71)</f>
        <v/>
      </c>
      <c r="N71" s="22">
        <f>IF(C71="","",$G$5+SUMIF($K$15:K71,"Yes",$I$15:I71))</f>
        <v/>
      </c>
      <c r="O71" s="22">
        <f>IF(C71="","",$G$6-N71)</f>
        <v/>
      </c>
      <c r="P71" s="15">
        <f>IF(OR(B71="",$G$8=""),"",IF(B71&gt;$G$8,"Yes","No"))</f>
        <v/>
      </c>
      <c r="Q71" s="12" t="n"/>
    </row>
    <row r="72" ht="30" customHeight="1">
      <c r="A72" s="12" t="n"/>
      <c r="B72" s="12" t="n"/>
      <c r="C72" s="12" t="n"/>
      <c r="D72" s="12" t="n"/>
      <c r="E72" s="12" t="n"/>
      <c r="F72" s="21" t="n"/>
      <c r="G72" s="21" t="n"/>
      <c r="H72" s="22">
        <f>IF(F72="","",ROUND(F72*0.274,1))</f>
        <v/>
      </c>
      <c r="I72" s="21" t="n"/>
      <c r="J72" s="12" t="n"/>
      <c r="K72" s="15">
        <f>IF(J72="","",IF(LEFT(J72,8)="Accepted","Yes","No"))</f>
        <v/>
      </c>
      <c r="L72" s="22">
        <f>IF(C72="","",$D$5+SUMIF($K$15:K72,"Yes",$G$15:G72))</f>
        <v/>
      </c>
      <c r="M72" s="22">
        <f>IF(C72="","",$D$6-L72)</f>
        <v/>
      </c>
      <c r="N72" s="22">
        <f>IF(C72="","",$G$5+SUMIF($K$15:K72,"Yes",$I$15:I72))</f>
        <v/>
      </c>
      <c r="O72" s="22">
        <f>IF(C72="","",$G$6-N72)</f>
        <v/>
      </c>
      <c r="P72" s="15">
        <f>IF(OR(B72="",$G$8=""),"",IF(B72&gt;$G$8,"Yes","No"))</f>
        <v/>
      </c>
      <c r="Q72" s="12" t="n"/>
    </row>
    <row r="73" ht="30" customHeight="1">
      <c r="A73" s="12" t="n"/>
      <c r="B73" s="12" t="n"/>
      <c r="C73" s="12" t="n"/>
      <c r="D73" s="12" t="n"/>
      <c r="E73" s="12" t="n"/>
      <c r="F73" s="21" t="n"/>
      <c r="G73" s="21" t="n"/>
      <c r="H73" s="22">
        <f>IF(F73="","",ROUND(F73*0.274,1))</f>
        <v/>
      </c>
      <c r="I73" s="21" t="n"/>
      <c r="J73" s="12" t="n"/>
      <c r="K73" s="15">
        <f>IF(J73="","",IF(LEFT(J73,8)="Accepted","Yes","No"))</f>
        <v/>
      </c>
      <c r="L73" s="22">
        <f>IF(C73="","",$D$5+SUMIF($K$15:K73,"Yes",$G$15:G73))</f>
        <v/>
      </c>
      <c r="M73" s="22">
        <f>IF(C73="","",$D$6-L73)</f>
        <v/>
      </c>
      <c r="N73" s="22">
        <f>IF(C73="","",$G$5+SUMIF($K$15:K73,"Yes",$I$15:I73))</f>
        <v/>
      </c>
      <c r="O73" s="22">
        <f>IF(C73="","",$G$6-N73)</f>
        <v/>
      </c>
      <c r="P73" s="15">
        <f>IF(OR(B73="",$G$8=""),"",IF(B73&gt;$G$8,"Yes","No"))</f>
        <v/>
      </c>
      <c r="Q73" s="12" t="n"/>
    </row>
    <row r="74" ht="30" customHeight="1">
      <c r="A74" s="12" t="n"/>
      <c r="B74" s="12" t="n"/>
      <c r="C74" s="12" t="n"/>
      <c r="D74" s="12" t="n"/>
      <c r="E74" s="12" t="n"/>
      <c r="F74" s="21" t="n"/>
      <c r="G74" s="21" t="n"/>
      <c r="H74" s="22">
        <f>IF(F74="","",ROUND(F74*0.274,1))</f>
        <v/>
      </c>
      <c r="I74" s="21" t="n"/>
      <c r="J74" s="12" t="n"/>
      <c r="K74" s="15">
        <f>IF(J74="","",IF(LEFT(J74,8)="Accepted","Yes","No"))</f>
        <v/>
      </c>
      <c r="L74" s="22">
        <f>IF(C74="","",$D$5+SUMIF($K$15:K74,"Yes",$G$15:G74))</f>
        <v/>
      </c>
      <c r="M74" s="22">
        <f>IF(C74="","",$D$6-L74)</f>
        <v/>
      </c>
      <c r="N74" s="22">
        <f>IF(C74="","",$G$5+SUMIF($K$15:K74,"Yes",$I$15:I74))</f>
        <v/>
      </c>
      <c r="O74" s="22">
        <f>IF(C74="","",$G$6-N74)</f>
        <v/>
      </c>
      <c r="P74" s="15">
        <f>IF(OR(B74="",$G$8=""),"",IF(B74&gt;$G$8,"Yes","No"))</f>
        <v/>
      </c>
      <c r="Q74" s="12" t="n"/>
    </row>
  </sheetData>
  <mergeCells count="2">
    <mergeCell ref="A3:Q3"/>
    <mergeCell ref="A2:Q2"/>
  </mergeCells>
  <conditionalFormatting sqref="J8">
    <cfRule type="expression" priority="1" dxfId="0">
      <formula>LEFT(J8,5)="CHECK"</formula>
    </cfRule>
    <cfRule type="expression" priority="2" dxfId="4">
      <formula>LEFT(J8,7)="WARNING"</formula>
    </cfRule>
    <cfRule type="expression" priority="3" dxfId="3">
      <formula>J8="OK"</formula>
    </cfRule>
  </conditionalFormatting>
  <conditionalFormatting sqref="M7">
    <cfRule type="expression" priority="4" dxfId="0">
      <formula>LEFT(M7,5)="CHECK"</formula>
    </cfRule>
    <cfRule type="expression" priority="5" dxfId="4">
      <formula>LEFT(M7,7)="WARNING"</formula>
    </cfRule>
    <cfRule type="expression" priority="6" dxfId="3">
      <formula>M7="OK"</formula>
    </cfRule>
  </conditionalFormatting>
  <conditionalFormatting sqref="M15:M74">
    <cfRule type="expression" priority="7" dxfId="1">
      <formula>AND(ISNUMBER(M15),M15&lt;$D$8)</formula>
    </cfRule>
  </conditionalFormatting>
  <conditionalFormatting sqref="O15:O74">
    <cfRule type="expression" priority="8" dxfId="1">
      <formula>AND(ISNUMBER(O15),O15&lt;$G$7)</formula>
    </cfRule>
  </conditionalFormatting>
  <conditionalFormatting sqref="J15:J74">
    <cfRule type="expression" priority="9" dxfId="2">
      <formula>J15="Rejected"</formula>
    </cfRule>
    <cfRule type="expression" priority="10" dxfId="1">
      <formula>J15="Pending"</formula>
    </cfRule>
  </conditionalFormatting>
  <dataValidations count="1">
    <dataValidation sqref="J15:J74" showDropDown="0" showInputMessage="0" showErrorMessage="0" allowBlank="1" type="list">
      <formula1>"Pending,Accepted,Accepted as reduced,Accepted as VO,Rejected"</formula1>
    </dataValidation>
  </dataValidations>
  <pageMargins left="0.75" right="0.75" top="1" bottom="1" header="0.5" footer="0.5"/>
  <pageSetup orientation="landscape" paperSize="8"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2026-09-27T17:25:29Z</dcterms:created>
  <dcterms:modified xmlns:dcterms="http://purl.org/dc/terms/" xmlns:xsi="http://www.w3.org/2001/XMLSchema-instance" xsi:type="dcterms:W3CDTF">2026-09-27T17:25:29Z</dcterms:modified>
</cp:coreProperties>
</file>