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lank" sheetId="2" state="visible" r:id="rId2"/>
    <sheet xmlns:r="http://schemas.openxmlformats.org/officeDocument/2006/relationships" name="Example (YP-48, illustrative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+0.0;-0.0;0.0"/>
    <numFmt numFmtId="166" formatCode="+0;-0;0"/>
  </numFmts>
  <fonts count="11">
    <font>
      <name val="Calibri"/>
      <family val="2"/>
      <color theme="1"/>
      <sz val="11"/>
      <scheme val="minor"/>
    </font>
    <font>
      <color rgb="0064748B"/>
      <sz val="9"/>
    </font>
    <font>
      <b val="1"/>
      <color rgb="00FFFFFF"/>
      <sz val="14"/>
    </font>
    <font>
      <i val="1"/>
      <color rgb="00FFFFFF"/>
      <sz val="9"/>
    </font>
    <font>
      <color rgb="0016222E"/>
      <sz val="11"/>
    </font>
    <font>
      <b val="1"/>
      <color rgb="000E2A47"/>
      <sz val="11"/>
    </font>
    <font>
      <b val="1"/>
      <color rgb="00FFFFFF"/>
      <sz val="12"/>
    </font>
    <font>
      <color rgb="0016222E"/>
      <sz val="10"/>
    </font>
    <font>
      <b val="1"/>
      <color rgb="000E2A47"/>
      <sz val="10"/>
    </font>
    <font>
      <b val="1"/>
      <color rgb="00FFFFFF"/>
      <sz val="10"/>
    </font>
    <font>
      <b val="1"/>
      <color rgb="0016222E"/>
      <sz val="10"/>
    </font>
  </fonts>
  <fills count="6">
    <fill>
      <patternFill/>
    </fill>
    <fill>
      <patternFill patternType="gray125"/>
    </fill>
    <fill>
      <patternFill patternType="solid">
        <fgColor rgb="000E2A47"/>
      </patternFill>
    </fill>
    <fill>
      <patternFill patternType="solid">
        <fgColor rgb="00143A61"/>
      </patternFill>
    </fill>
    <fill>
      <patternFill patternType="solid">
        <fgColor rgb="00FFFFFF"/>
      </patternFill>
    </fill>
    <fill>
      <patternFill patternType="solid">
        <fgColor rgb="00F3F6F9"/>
      </patternFill>
    </fill>
  </fills>
  <borders count="4">
    <border>
      <left/>
      <right/>
      <top/>
      <bottom/>
      <diagonal/>
    </border>
    <border>
      <top style="thick">
        <color rgb="00E8772E"/>
      </top>
    </border>
    <border>
      <left/>
      <right/>
      <top style="thick">
        <color rgb="00E8772E"/>
      </top>
      <bottom/>
      <diagonal/>
    </border>
    <border>
      <left style="thin">
        <color rgb="00DCE3EB"/>
      </left>
      <right style="thin">
        <color rgb="00DCE3EB"/>
      </right>
      <top style="thin">
        <color rgb="00DCE3EB"/>
      </top>
      <bottom style="thin">
        <color rgb="00DCE3E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vertical="center" wrapText="1" indent="1"/>
    </xf>
    <xf numFmtId="0" fontId="3" fillId="3" borderId="0" applyAlignment="1" pivotButton="0" quotePrefix="0" xfId="0">
      <alignment vertical="center" wrapText="1" inden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0" fillId="0" borderId="2" pivotButton="0" quotePrefix="0" xfId="0"/>
    <xf numFmtId="0" fontId="6" fillId="3" borderId="0" applyAlignment="1" pivotButton="0" quotePrefix="0" xfId="0">
      <alignment vertical="center" indent="1"/>
    </xf>
    <xf numFmtId="0" fontId="7" fillId="0" borderId="3" applyAlignment="1" pivotButton="0" quotePrefix="0" xfId="0">
      <alignment vertical="top" wrapText="1"/>
    </xf>
    <xf numFmtId="0" fontId="0" fillId="0" borderId="3" pivotButton="0" quotePrefix="0" xfId="0"/>
    <xf numFmtId="164" fontId="8" fillId="4" borderId="3" applyAlignment="1" pivotButton="0" quotePrefix="0" xfId="0">
      <alignment horizontal="center" vertical="top" wrapText="1"/>
    </xf>
    <xf numFmtId="0" fontId="9" fillId="2" borderId="3" applyAlignment="1" pivotButton="0" quotePrefix="0" xfId="0">
      <alignment vertical="center" wrapText="1"/>
    </xf>
    <xf numFmtId="0" fontId="0" fillId="2" borderId="3" pivotButton="0" quotePrefix="0" xfId="0"/>
    <xf numFmtId="0" fontId="9" fillId="2" borderId="3" applyAlignment="1" pivotButton="0" quotePrefix="0" xfId="0">
      <alignment horizontal="center" vertical="center" wrapText="1"/>
    </xf>
    <xf numFmtId="0" fontId="10" fillId="0" borderId="3" applyAlignment="1" pivotButton="0" quotePrefix="0" xfId="0">
      <alignment vertical="top" wrapText="1"/>
    </xf>
    <xf numFmtId="0" fontId="10" fillId="4" borderId="3" applyAlignment="1" pivotButton="0" quotePrefix="0" xfId="0">
      <alignment vertical="top" wrapText="1"/>
    </xf>
    <xf numFmtId="164" fontId="7" fillId="4" borderId="3" applyAlignment="1" pivotButton="0" quotePrefix="0" xfId="0">
      <alignment horizontal="center" vertical="top" wrapText="1"/>
    </xf>
    <xf numFmtId="0" fontId="7" fillId="4" borderId="3" applyAlignment="1" pivotButton="0" quotePrefix="0" xfId="0">
      <alignment vertical="top" wrapText="1"/>
    </xf>
    <xf numFmtId="165" fontId="7" fillId="4" borderId="3" applyAlignment="1" pivotButton="0" quotePrefix="0" xfId="0">
      <alignment horizontal="center" vertical="top" wrapText="1"/>
    </xf>
    <xf numFmtId="0" fontId="10" fillId="5" borderId="3" applyAlignment="1" pivotButton="0" quotePrefix="0" xfId="0">
      <alignment vertical="top" wrapText="1"/>
    </xf>
    <xf numFmtId="164" fontId="10" fillId="5" borderId="3" applyAlignment="1" pivotButton="0" quotePrefix="0" xfId="0">
      <alignment horizontal="center" vertical="top" wrapText="1"/>
    </xf>
    <xf numFmtId="1" fontId="7" fillId="4" borderId="3" applyAlignment="1" pivotButton="0" quotePrefix="0" xfId="0">
      <alignment horizontal="center" vertical="top" wrapText="1"/>
    </xf>
    <xf numFmtId="0" fontId="7" fillId="5" borderId="3" applyAlignment="1" pivotButton="0" quotePrefix="0" xfId="0">
      <alignment vertical="top" wrapText="1"/>
    </xf>
    <xf numFmtId="166" fontId="7" fillId="5" borderId="3" applyAlignment="1" pivotButton="0" quotePrefix="0" xfId="0">
      <alignment horizontal="center" vertical="top" wrapText="1"/>
    </xf>
    <xf numFmtId="0" fontId="7" fillId="4" borderId="3" applyAlignment="1" pivotButton="0" quotePrefix="0" xfId="0">
      <alignment horizontal="center" vertical="top" wrapText="1"/>
    </xf>
    <xf numFmtId="0" fontId="10" fillId="5" borderId="3" applyAlignment="1" pivotButton="0" quotePrefix="0" xfId="0">
      <alignment horizontal="center" vertical="top" wrapText="1"/>
    </xf>
    <xf numFmtId="9" fontId="7" fillId="4" borderId="3" applyAlignment="1" pivotButton="0" quotePrefix="0" xfId="0">
      <alignment vertical="top" wrapText="1"/>
    </xf>
    <xf numFmtId="2" fontId="7" fillId="5" borderId="3" applyAlignment="1" pivotButton="0" quotePrefix="0" xfId="0">
      <alignment horizontal="center" vertical="top" wrapText="1"/>
    </xf>
    <xf numFmtId="164" fontId="7" fillId="5" borderId="3" applyAlignment="1" pivotButton="0" quotePrefix="0" xfId="0">
      <alignment horizontal="center" vertical="top" wrapText="1"/>
    </xf>
    <xf numFmtId="0" fontId="8" fillId="0" borderId="3" applyAlignment="1" pivotButton="0" quotePrefix="0" xfId="0">
      <alignment horizontal="right" vertical="top" wrapText="1"/>
    </xf>
    <xf numFmtId="9" fontId="8" fillId="5" borderId="3" applyAlignment="1" pivotButton="0" quotePrefix="0" xfId="0">
      <alignment vertical="top" wrapText="1"/>
    </xf>
    <xf numFmtId="164" fontId="8" fillId="5" borderId="3" applyAlignment="1" pivotButton="0" quotePrefix="0" xfId="0">
      <alignment horizontal="center" vertical="top" wrapText="1"/>
    </xf>
    <xf numFmtId="0" fontId="10" fillId="0" borderId="3" applyAlignment="1" pivotButton="0" quotePrefix="0" xfId="0">
      <alignment horizontal="right" vertical="top" wrapText="1"/>
    </xf>
    <xf numFmtId="0" fontId="8" fillId="5" borderId="3" applyAlignment="1" pivotButton="0" quotePrefix="0" xfId="0">
      <alignment vertical="top" wrapText="1"/>
    </xf>
    <xf numFmtId="0" fontId="7" fillId="0" borderId="3" applyAlignment="1" pivotButton="0" quotePrefix="0" xfId="0">
      <alignment horizontal="right" vertical="top" wrapText="1"/>
    </xf>
    <xf numFmtId="0" fontId="8" fillId="5" borderId="3" applyAlignment="1" pivotButton="0" quotePrefix="0" xfId="0">
      <alignment horizontal="center" vertical="top" wrapText="1"/>
    </xf>
    <xf numFmtId="9" fontId="7" fillId="5" borderId="3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B4531A"/>
      </font>
      <fill>
        <patternFill patternType="solid">
          <fgColor rgb="00FBE3D2"/>
        </patternFill>
      </fill>
    </dxf>
    <dxf>
      <fill>
        <patternFill patternType="solid">
          <fgColor rgb="00E3EEF8"/>
        </patternFill>
      </fill>
    </dxf>
    <dxf>
      <fill>
        <patternFill patternType="solid">
          <fgColor rgb="00FBE3D2"/>
        </patternFill>
      </fill>
    </dxf>
    <dxf>
      <font>
        <b val="1"/>
        <color rgb="00B4531A"/>
      </font>
      <fill>
        <patternFill patternType="solid">
          <fgColor rgb="00FDE7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7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 ht="30" customHeight="1">
      <c r="A1" s="1" t="inlineStr">
        <is>
          <t>TPL-SPM-T4  |  project2-me.com</t>
        </is>
      </c>
    </row>
    <row r="2" ht="26" customHeight="1">
      <c r="A2" s="2" t="inlineStr">
        <is>
          <t>Yard Bid Comparison Matrix (T4)</t>
        </is>
      </c>
    </row>
    <row r="3" ht="30" customHeight="1">
      <c r="A3" s="3" t="inlineStr">
        <is>
          <t>Superyacht Project Management | Free PM Templates &amp; Documents for Yacht and Shipyard Projects</t>
        </is>
      </c>
    </row>
    <row r="5">
      <c r="A5" s="4" t="inlineStr">
        <is>
          <t>From project2-me.com, lesson: From Design Brief to Yard Shortlist: Outline Specification and Tender Package.</t>
        </is>
      </c>
    </row>
    <row r="6">
      <c r="A6" s="4" t="inlineStr"/>
    </row>
    <row r="7">
      <c r="A7" s="5" t="inlineStr">
        <is>
          <t>What is in this file</t>
        </is>
      </c>
    </row>
    <row r="8">
      <c r="A8" s="4" t="inlineStr">
        <is>
          <t>Blank: an empty matrix for up to five yards, eight price adjustments, six gates and fourteen criteria.</t>
        </is>
      </c>
    </row>
    <row r="9">
      <c r="A9" s="4" t="inlineStr">
        <is>
          <t>Example (YP-48, illustrative): three bids for the fictional 48 m yacht used in the lesson.</t>
        </is>
      </c>
    </row>
    <row r="10">
      <c r="A10" s="4" t="inlineStr"/>
    </row>
    <row r="11">
      <c r="A11" s="5" t="inlineStr">
        <is>
          <t>How to use it</t>
        </is>
      </c>
    </row>
    <row r="12">
      <c r="A12" s="4" t="inlineStr">
        <is>
          <t>White cells are inputs. Grey cells are formulas. Type the yard names once, in the Bid register header row.</t>
        </is>
      </c>
    </row>
    <row r="13">
      <c r="A13" s="4" t="inlineStr">
        <is>
          <t>Set the parameters, the gates, the criteria, the weights and the scoring guide before any bid is opened.</t>
        </is>
      </c>
    </row>
    <row r="14">
      <c r="A14" s="4" t="inlineStr">
        <is>
          <t>Bid register: enter each headline price, then one line per adjustment that makes the bids like for like.</t>
        </is>
      </c>
    </row>
    <row r="15">
      <c r="A15" s="4" t="inlineStr">
        <is>
          <t xml:space="preserve">  Use + to add scope a yard left out (priced at your own estimate or the other bids), - to remove scope you did not ask for.</t>
        </is>
      </c>
    </row>
    <row r="16">
      <c r="A16" s="4" t="inlineStr">
        <is>
          <t>Gates: Pass or Fail. One Fail marks the yard Excluded; its score is still shown but it is not ranked.</t>
        </is>
      </c>
    </row>
    <row r="17">
      <c r="A17" s="4" t="inlineStr">
        <is>
          <t>Price score: a straight line from 10 at the floor to 0 at the ceiling. It does not depend on the other bids.</t>
        </is>
      </c>
    </row>
    <row r="18">
      <c r="A18" s="4" t="inlineStr">
        <is>
          <t>Other scores: 0 to 10, following the scoring guide column. Weighted = score x weight x 10, so the total is out of 100.</t>
        </is>
      </c>
    </row>
    <row r="19">
      <c r="A19" s="4" t="inlineStr">
        <is>
          <t>Weights must total 100%. The check turns orange if they do not, and the rank stays blank until they do.</t>
        </is>
      </c>
    </row>
    <row r="20">
      <c r="A20" s="4" t="inlineStr">
        <is>
          <t>Group subtotals show where each yard earns its score. Test the ranking by changing weights before you decide.</t>
        </is>
      </c>
    </row>
    <row r="21">
      <c r="A21" s="4" t="inlineStr"/>
    </row>
    <row r="22">
      <c r="A22" s="5" t="inlineStr">
        <is>
          <t>About the example</t>
        </is>
      </c>
    </row>
    <row r="23">
      <c r="A23" s="4" t="inlineStr">
        <is>
          <t>Illustrative project: Project YP-48 is fictional. Its parameters are chosen from publicly reported industry ranges so the numbers are realistic, but no real yard, owner or yacht is described.</t>
        </is>
      </c>
    </row>
    <row r="24">
      <c r="A24" s="4" t="inlineStr">
        <is>
          <t>Prices are an index where the YP-48 contract price = 100. Scores, weights and adjustments are a teaching example,</t>
        </is>
      </c>
    </row>
    <row r="25">
      <c r="A25" s="4" t="inlineStr">
        <is>
          <t>not an assessment of any real yard. Class society and flag are not chosen in the example.</t>
        </is>
      </c>
    </row>
    <row r="26">
      <c r="A26" s="4" t="inlineStr"/>
    </row>
    <row r="27">
      <c r="A27" s="5" t="inlineStr">
        <is>
          <t>This file is a decision aid, not legal or financial advice. Letters of intent and contracts need counsel.</t>
        </is>
      </c>
    </row>
  </sheetData>
  <mergeCells count="2">
    <mergeCell ref="A3"/>
    <mergeCell ref="A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68"/>
  <sheetViews>
    <sheetView workbookViewId="0">
      <pane xSplit="5" ySplit="11" topLeftCell="F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4" customWidth="1" min="2" max="2"/>
    <col width="44" customWidth="1" min="3" max="3"/>
    <col width="40" customWidth="1" min="4" max="4"/>
    <col width="9" customWidth="1" min="5" max="5"/>
    <col width="9" customWidth="1" min="6" max="6"/>
    <col width="10" customWidth="1" min="7" max="7"/>
    <col width="9" customWidth="1" min="8" max="8"/>
    <col width="10" customWidth="1" min="9" max="9"/>
    <col width="9" customWidth="1" min="10" max="10"/>
    <col width="10" customWidth="1" min="11" max="11"/>
    <col width="9" customWidth="1" min="12" max="12"/>
    <col width="10" customWidth="1" min="13" max="13"/>
    <col width="9" customWidth="1" min="14" max="14"/>
    <col width="10" customWidth="1" min="15" max="15"/>
  </cols>
  <sheetData>
    <row r="1" ht="30" customHeight="1">
      <c r="O1" s="1" t="inlineStr">
        <is>
          <t>TPL-SPM-T4  |  project2-me.com</t>
        </is>
      </c>
    </row>
    <row r="2" ht="26" customHeight="1">
      <c r="A2" s="2" t="inlineStr">
        <is>
          <t>Yard Bid Comparison Matrix</t>
        </is>
      </c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</row>
    <row r="3" ht="30" customHeight="1">
      <c r="A3" s="3" t="inlineStr">
        <is>
          <t>Set parameters, gates, criteria and weights before bids are opened. White cells are inputs, grey cells are formulas.</t>
        </is>
      </c>
    </row>
    <row r="5" ht="22" customHeight="1">
      <c r="A5" s="7" t="inlineStr">
        <is>
          <t>Parameters (set before bids are opened)</t>
        </is>
      </c>
    </row>
    <row r="6">
      <c r="A6" s="8" t="inlineStr">
        <is>
          <t>Price scale floor: a like-for-like price at or below this scores 10</t>
        </is>
      </c>
      <c r="B6" s="9" t="n"/>
      <c r="C6" s="9" t="n"/>
      <c r="D6" s="10" t="n"/>
    </row>
    <row r="7">
      <c r="A7" s="8" t="inlineStr">
        <is>
          <t>Price scale ceiling: a like-for-like price at or above this scores 0</t>
        </is>
      </c>
      <c r="B7" s="9" t="n"/>
      <c r="C7" s="9" t="n"/>
      <c r="D7" s="10" t="n"/>
    </row>
    <row r="8">
      <c r="A8" s="8" t="inlineStr">
        <is>
          <t>Owner's target delivery (months from contract signature)</t>
        </is>
      </c>
      <c r="B8" s="9" t="n"/>
      <c r="C8" s="9" t="n"/>
      <c r="D8" s="10" t="n"/>
    </row>
    <row r="10" ht="22" customHeight="1">
      <c r="A10" s="7" t="inlineStr">
        <is>
          <t>Bid register: headline price, like-for-like adjustments (+ adds missing scope, - removes extra scope), key terms</t>
        </is>
      </c>
    </row>
    <row r="11" ht="34" customHeight="1">
      <c r="A11" s="11" t="inlineStr">
        <is>
          <t>Ref</t>
        </is>
      </c>
      <c r="B11" s="11" t="inlineStr">
        <is>
          <t>Item (yard names are typed in this row, columns F to O)</t>
        </is>
      </c>
      <c r="C11" s="12" t="n"/>
      <c r="D11" s="12" t="n"/>
      <c r="E11" s="12" t="n"/>
      <c r="F11" s="13" t="inlineStr">
        <is>
          <t>Yard 1</t>
        </is>
      </c>
      <c r="G11" s="12" t="n"/>
      <c r="H11" s="13" t="inlineStr">
        <is>
          <t>Yard 2</t>
        </is>
      </c>
      <c r="I11" s="12" t="n"/>
      <c r="J11" s="13" t="inlineStr">
        <is>
          <t>Yard 3</t>
        </is>
      </c>
      <c r="K11" s="12" t="n"/>
      <c r="L11" s="13" t="inlineStr">
        <is>
          <t>Yard 4</t>
        </is>
      </c>
      <c r="M11" s="12" t="n"/>
      <c r="N11" s="13" t="inlineStr">
        <is>
          <t>Yard 5</t>
        </is>
      </c>
      <c r="O11" s="12" t="n"/>
    </row>
    <row r="12">
      <c r="A12" s="14" t="inlineStr">
        <is>
          <t>P1</t>
        </is>
      </c>
      <c r="B12" s="15" t="inlineStr">
        <is>
          <t>Headline bid price (index or currency, same unit for all yards)</t>
        </is>
      </c>
      <c r="C12" s="9" t="n"/>
      <c r="D12" s="9" t="n"/>
      <c r="E12" s="9" t="n"/>
      <c r="F12" s="16" t="n"/>
      <c r="G12" s="9" t="n"/>
      <c r="H12" s="16" t="n"/>
      <c r="I12" s="9" t="n"/>
      <c r="J12" s="16" t="n"/>
      <c r="K12" s="9" t="n"/>
      <c r="L12" s="16" t="n"/>
      <c r="M12" s="9" t="n"/>
      <c r="N12" s="16" t="n"/>
      <c r="O12" s="9" t="n"/>
    </row>
    <row r="13">
      <c r="A13" s="8" t="inlineStr">
        <is>
          <t>A1</t>
        </is>
      </c>
      <c r="B13" s="17" t="n"/>
      <c r="C13" s="9" t="n"/>
      <c r="D13" s="9" t="n"/>
      <c r="E13" s="9" t="n"/>
      <c r="F13" s="18" t="n"/>
      <c r="G13" s="9" t="n"/>
      <c r="H13" s="18" t="n"/>
      <c r="I13" s="9" t="n"/>
      <c r="J13" s="18" t="n"/>
      <c r="K13" s="9" t="n"/>
      <c r="L13" s="18" t="n"/>
      <c r="M13" s="9" t="n"/>
      <c r="N13" s="18" t="n"/>
      <c r="O13" s="9" t="n"/>
    </row>
    <row r="14">
      <c r="A14" s="8" t="inlineStr">
        <is>
          <t>A2</t>
        </is>
      </c>
      <c r="B14" s="17" t="n"/>
      <c r="C14" s="9" t="n"/>
      <c r="D14" s="9" t="n"/>
      <c r="E14" s="9" t="n"/>
      <c r="F14" s="18" t="n"/>
      <c r="G14" s="9" t="n"/>
      <c r="H14" s="18" t="n"/>
      <c r="I14" s="9" t="n"/>
      <c r="J14" s="18" t="n"/>
      <c r="K14" s="9" t="n"/>
      <c r="L14" s="18" t="n"/>
      <c r="M14" s="9" t="n"/>
      <c r="N14" s="18" t="n"/>
      <c r="O14" s="9" t="n"/>
    </row>
    <row r="15">
      <c r="A15" s="8" t="inlineStr">
        <is>
          <t>A3</t>
        </is>
      </c>
      <c r="B15" s="17" t="n"/>
      <c r="C15" s="9" t="n"/>
      <c r="D15" s="9" t="n"/>
      <c r="E15" s="9" t="n"/>
      <c r="F15" s="18" t="n"/>
      <c r="G15" s="9" t="n"/>
      <c r="H15" s="18" t="n"/>
      <c r="I15" s="9" t="n"/>
      <c r="J15" s="18" t="n"/>
      <c r="K15" s="9" t="n"/>
      <c r="L15" s="18" t="n"/>
      <c r="M15" s="9" t="n"/>
      <c r="N15" s="18" t="n"/>
      <c r="O15" s="9" t="n"/>
    </row>
    <row r="16">
      <c r="A16" s="8" t="inlineStr">
        <is>
          <t>A4</t>
        </is>
      </c>
      <c r="B16" s="17" t="n"/>
      <c r="C16" s="9" t="n"/>
      <c r="D16" s="9" t="n"/>
      <c r="E16" s="9" t="n"/>
      <c r="F16" s="18" t="n"/>
      <c r="G16" s="9" t="n"/>
      <c r="H16" s="18" t="n"/>
      <c r="I16" s="9" t="n"/>
      <c r="J16" s="18" t="n"/>
      <c r="K16" s="9" t="n"/>
      <c r="L16" s="18" t="n"/>
      <c r="M16" s="9" t="n"/>
      <c r="N16" s="18" t="n"/>
      <c r="O16" s="9" t="n"/>
    </row>
    <row r="17">
      <c r="A17" s="8" t="inlineStr">
        <is>
          <t>A5</t>
        </is>
      </c>
      <c r="B17" s="17" t="n"/>
      <c r="C17" s="9" t="n"/>
      <c r="D17" s="9" t="n"/>
      <c r="E17" s="9" t="n"/>
      <c r="F17" s="18" t="n"/>
      <c r="G17" s="9" t="n"/>
      <c r="H17" s="18" t="n"/>
      <c r="I17" s="9" t="n"/>
      <c r="J17" s="18" t="n"/>
      <c r="K17" s="9" t="n"/>
      <c r="L17" s="18" t="n"/>
      <c r="M17" s="9" t="n"/>
      <c r="N17" s="18" t="n"/>
      <c r="O17" s="9" t="n"/>
    </row>
    <row r="18">
      <c r="A18" s="8" t="inlineStr">
        <is>
          <t>A6</t>
        </is>
      </c>
      <c r="B18" s="17" t="n"/>
      <c r="C18" s="9" t="n"/>
      <c r="D18" s="9" t="n"/>
      <c r="E18" s="9" t="n"/>
      <c r="F18" s="18" t="n"/>
      <c r="G18" s="9" t="n"/>
      <c r="H18" s="18" t="n"/>
      <c r="I18" s="9" t="n"/>
      <c r="J18" s="18" t="n"/>
      <c r="K18" s="9" t="n"/>
      <c r="L18" s="18" t="n"/>
      <c r="M18" s="9" t="n"/>
      <c r="N18" s="18" t="n"/>
      <c r="O18" s="9" t="n"/>
    </row>
    <row r="19">
      <c r="A19" s="8" t="inlineStr">
        <is>
          <t>A7</t>
        </is>
      </c>
      <c r="B19" s="17" t="n"/>
      <c r="C19" s="9" t="n"/>
      <c r="D19" s="9" t="n"/>
      <c r="E19" s="9" t="n"/>
      <c r="F19" s="18" t="n"/>
      <c r="G19" s="9" t="n"/>
      <c r="H19" s="18" t="n"/>
      <c r="I19" s="9" t="n"/>
      <c r="J19" s="18" t="n"/>
      <c r="K19" s="9" t="n"/>
      <c r="L19" s="18" t="n"/>
      <c r="M19" s="9" t="n"/>
      <c r="N19" s="18" t="n"/>
      <c r="O19" s="9" t="n"/>
    </row>
    <row r="20">
      <c r="A20" s="8" t="inlineStr">
        <is>
          <t>A8</t>
        </is>
      </c>
      <c r="B20" s="17" t="n"/>
      <c r="C20" s="9" t="n"/>
      <c r="D20" s="9" t="n"/>
      <c r="E20" s="9" t="n"/>
      <c r="F20" s="18" t="n"/>
      <c r="G20" s="9" t="n"/>
      <c r="H20" s="18" t="n"/>
      <c r="I20" s="9" t="n"/>
      <c r="J20" s="18" t="n"/>
      <c r="K20" s="9" t="n"/>
      <c r="L20" s="18" t="n"/>
      <c r="M20" s="9" t="n"/>
      <c r="N20" s="18" t="n"/>
      <c r="O20" s="9" t="n"/>
    </row>
    <row r="21">
      <c r="A21" s="14" t="inlineStr">
        <is>
          <t>P2</t>
        </is>
      </c>
      <c r="B21" s="19" t="inlineStr">
        <is>
          <t>Like-for-like price = headline + adjustments</t>
        </is>
      </c>
      <c r="C21" s="9" t="n"/>
      <c r="D21" s="9" t="n"/>
      <c r="E21" s="9" t="n"/>
      <c r="F21" s="20">
        <f>IF(F12="","",F12+SUM(F13:F20))</f>
        <v/>
      </c>
      <c r="G21" s="9" t="n"/>
      <c r="H21" s="20">
        <f>IF(H12="","",H12+SUM(H13:H20))</f>
        <v/>
      </c>
      <c r="I21" s="9" t="n"/>
      <c r="J21" s="20">
        <f>IF(J12="","",J12+SUM(J13:J20))</f>
        <v/>
      </c>
      <c r="K21" s="9" t="n"/>
      <c r="L21" s="20">
        <f>IF(L12="","",L12+SUM(L13:L20))</f>
        <v/>
      </c>
      <c r="M21" s="9" t="n"/>
      <c r="N21" s="20">
        <f>IF(N12="","",N12+SUM(N13:N20))</f>
        <v/>
      </c>
      <c r="O21" s="9" t="n"/>
    </row>
    <row r="22">
      <c r="A22" s="8" t="inlineStr">
        <is>
          <t>D1</t>
        </is>
      </c>
      <c r="B22" s="17" t="inlineStr">
        <is>
          <t>Delivery offered (months from signature)</t>
        </is>
      </c>
      <c r="C22" s="9" t="n"/>
      <c r="D22" s="9" t="n"/>
      <c r="E22" s="9" t="n"/>
      <c r="F22" s="21" t="n"/>
      <c r="G22" s="9" t="n"/>
      <c r="H22" s="21" t="n"/>
      <c r="I22" s="9" t="n"/>
      <c r="J22" s="21" t="n"/>
      <c r="K22" s="9" t="n"/>
      <c r="L22" s="21" t="n"/>
      <c r="M22" s="9" t="n"/>
      <c r="N22" s="21" t="n"/>
      <c r="O22" s="9" t="n"/>
    </row>
    <row r="23">
      <c r="A23" s="8" t="inlineStr">
        <is>
          <t>D2</t>
        </is>
      </c>
      <c r="B23" s="22" t="inlineStr">
        <is>
          <t>Delivery against the Owner's target (months, + = later)</t>
        </is>
      </c>
      <c r="C23" s="9" t="n"/>
      <c r="D23" s="9" t="n"/>
      <c r="E23" s="9" t="n"/>
      <c r="F23" s="23">
        <f>IF(OR(F22="",$D$8=""),"",F22-$D$8)</f>
        <v/>
      </c>
      <c r="G23" s="9" t="n"/>
      <c r="H23" s="23">
        <f>IF(OR(H22="",$D$8=""),"",H22-$D$8)</f>
        <v/>
      </c>
      <c r="I23" s="9" t="n"/>
      <c r="J23" s="23">
        <f>IF(OR(J22="",$D$8=""),"",J22-$D$8)</f>
        <v/>
      </c>
      <c r="K23" s="9" t="n"/>
      <c r="L23" s="23">
        <f>IF(OR(L22="",$D$8=""),"",L22-$D$8)</f>
        <v/>
      </c>
      <c r="M23" s="9" t="n"/>
      <c r="N23" s="23">
        <f>IF(OR(N22="",$D$8=""),"",N22-$D$8)</f>
        <v/>
      </c>
      <c r="O23" s="9" t="n"/>
    </row>
    <row r="24">
      <c r="A24" s="8" t="inlineStr">
        <is>
          <t>D3</t>
        </is>
      </c>
      <c r="B24" s="17" t="inlineStr">
        <is>
          <t>First instalment at signature (% of price)</t>
        </is>
      </c>
      <c r="C24" s="9" t="n"/>
      <c r="D24" s="9" t="n"/>
      <c r="E24" s="9" t="n"/>
      <c r="F24" s="21" t="n"/>
      <c r="G24" s="9" t="n"/>
      <c r="H24" s="21" t="n"/>
      <c r="I24" s="9" t="n"/>
      <c r="J24" s="21" t="n"/>
      <c r="K24" s="9" t="n"/>
      <c r="L24" s="21" t="n"/>
      <c r="M24" s="9" t="n"/>
      <c r="N24" s="21" t="n"/>
      <c r="O24" s="9" t="n"/>
    </row>
    <row r="25">
      <c r="A25" s="8" t="inlineStr">
        <is>
          <t>D4</t>
        </is>
      </c>
      <c r="B25" s="17" t="inlineStr">
        <is>
          <t>Bid validity / slot held until</t>
        </is>
      </c>
      <c r="C25" s="9" t="n"/>
      <c r="D25" s="9" t="n"/>
      <c r="E25" s="9" t="n"/>
      <c r="F25" s="24" t="n"/>
      <c r="G25" s="9" t="n"/>
      <c r="H25" s="24" t="n"/>
      <c r="I25" s="9" t="n"/>
      <c r="J25" s="24" t="n"/>
      <c r="K25" s="9" t="n"/>
      <c r="L25" s="24" t="n"/>
      <c r="M25" s="9" t="n"/>
      <c r="N25" s="24" t="n"/>
      <c r="O25" s="9" t="n"/>
    </row>
    <row r="27" ht="22" customHeight="1">
      <c r="A27" s="7" t="inlineStr">
        <is>
          <t>Pass/fail gates: a single Fail excludes the yard before scoring</t>
        </is>
      </c>
    </row>
    <row r="28" ht="34" customHeight="1">
      <c r="A28" s="11" t="inlineStr">
        <is>
          <t>Ref</t>
        </is>
      </c>
      <c r="B28" s="11" t="inlineStr">
        <is>
          <t>Gate</t>
        </is>
      </c>
      <c r="C28" s="12" t="n"/>
      <c r="D28" s="12" t="n"/>
      <c r="E28" s="12" t="n"/>
      <c r="F28" s="13">
        <f>F11</f>
        <v/>
      </c>
      <c r="G28" s="12" t="n"/>
      <c r="H28" s="13">
        <f>H11</f>
        <v/>
      </c>
      <c r="I28" s="12" t="n"/>
      <c r="J28" s="13">
        <f>J11</f>
        <v/>
      </c>
      <c r="K28" s="12" t="n"/>
      <c r="L28" s="13">
        <f>L11</f>
        <v/>
      </c>
      <c r="M28" s="12" t="n"/>
      <c r="N28" s="13">
        <f>N11</f>
        <v/>
      </c>
      <c r="O28" s="12" t="n"/>
    </row>
    <row r="29" ht="28" customHeight="1">
      <c r="A29" s="8" t="inlineStr">
        <is>
          <t>G1</t>
        </is>
      </c>
      <c r="B29" s="17" t="n"/>
      <c r="C29" s="9" t="n"/>
      <c r="D29" s="9" t="n"/>
      <c r="E29" s="9" t="n"/>
      <c r="F29" s="24" t="n"/>
      <c r="G29" s="9" t="n"/>
      <c r="H29" s="24" t="n"/>
      <c r="I29" s="9" t="n"/>
      <c r="J29" s="24" t="n"/>
      <c r="K29" s="9" t="n"/>
      <c r="L29" s="24" t="n"/>
      <c r="M29" s="9" t="n"/>
      <c r="N29" s="24" t="n"/>
      <c r="O29" s="9" t="n"/>
    </row>
    <row r="30" ht="28" customHeight="1">
      <c r="A30" s="8" t="inlineStr">
        <is>
          <t>G2</t>
        </is>
      </c>
      <c r="B30" s="17" t="n"/>
      <c r="C30" s="9" t="n"/>
      <c r="D30" s="9" t="n"/>
      <c r="E30" s="9" t="n"/>
      <c r="F30" s="24" t="n"/>
      <c r="G30" s="9" t="n"/>
      <c r="H30" s="24" t="n"/>
      <c r="I30" s="9" t="n"/>
      <c r="J30" s="24" t="n"/>
      <c r="K30" s="9" t="n"/>
      <c r="L30" s="24" t="n"/>
      <c r="M30" s="9" t="n"/>
      <c r="N30" s="24" t="n"/>
      <c r="O30" s="9" t="n"/>
    </row>
    <row r="31" ht="28" customHeight="1">
      <c r="A31" s="8" t="inlineStr">
        <is>
          <t>G3</t>
        </is>
      </c>
      <c r="B31" s="17" t="n"/>
      <c r="C31" s="9" t="n"/>
      <c r="D31" s="9" t="n"/>
      <c r="E31" s="9" t="n"/>
      <c r="F31" s="24" t="n"/>
      <c r="G31" s="9" t="n"/>
      <c r="H31" s="24" t="n"/>
      <c r="I31" s="9" t="n"/>
      <c r="J31" s="24" t="n"/>
      <c r="K31" s="9" t="n"/>
      <c r="L31" s="24" t="n"/>
      <c r="M31" s="9" t="n"/>
      <c r="N31" s="24" t="n"/>
      <c r="O31" s="9" t="n"/>
    </row>
    <row r="32" ht="28" customHeight="1">
      <c r="A32" s="8" t="inlineStr">
        <is>
          <t>G4</t>
        </is>
      </c>
      <c r="B32" s="17" t="n"/>
      <c r="C32" s="9" t="n"/>
      <c r="D32" s="9" t="n"/>
      <c r="E32" s="9" t="n"/>
      <c r="F32" s="24" t="n"/>
      <c r="G32" s="9" t="n"/>
      <c r="H32" s="24" t="n"/>
      <c r="I32" s="9" t="n"/>
      <c r="J32" s="24" t="n"/>
      <c r="K32" s="9" t="n"/>
      <c r="L32" s="24" t="n"/>
      <c r="M32" s="9" t="n"/>
      <c r="N32" s="24" t="n"/>
      <c r="O32" s="9" t="n"/>
    </row>
    <row r="33" ht="28" customHeight="1">
      <c r="A33" s="8" t="inlineStr">
        <is>
          <t>G5</t>
        </is>
      </c>
      <c r="B33" s="17" t="n"/>
      <c r="C33" s="9" t="n"/>
      <c r="D33" s="9" t="n"/>
      <c r="E33" s="9" t="n"/>
      <c r="F33" s="24" t="n"/>
      <c r="G33" s="9" t="n"/>
      <c r="H33" s="24" t="n"/>
      <c r="I33" s="9" t="n"/>
      <c r="J33" s="24" t="n"/>
      <c r="K33" s="9" t="n"/>
      <c r="L33" s="24" t="n"/>
      <c r="M33" s="9" t="n"/>
      <c r="N33" s="24" t="n"/>
      <c r="O33" s="9" t="n"/>
    </row>
    <row r="34" ht="28" customHeight="1">
      <c r="A34" s="8" t="inlineStr">
        <is>
          <t>G6</t>
        </is>
      </c>
      <c r="B34" s="17" t="n"/>
      <c r="C34" s="9" t="n"/>
      <c r="D34" s="9" t="n"/>
      <c r="E34" s="9" t="n"/>
      <c r="F34" s="24" t="n"/>
      <c r="G34" s="9" t="n"/>
      <c r="H34" s="24" t="n"/>
      <c r="I34" s="9" t="n"/>
      <c r="J34" s="24" t="n"/>
      <c r="K34" s="9" t="n"/>
      <c r="L34" s="24" t="n"/>
      <c r="M34" s="9" t="n"/>
      <c r="N34" s="24" t="n"/>
      <c r="O34" s="9" t="n"/>
    </row>
    <row r="35">
      <c r="A35" s="14" t="inlineStr"/>
      <c r="B35" s="19" t="inlineStr">
        <is>
          <t>Gate result</t>
        </is>
      </c>
      <c r="C35" s="9" t="n"/>
      <c r="D35" s="9" t="n"/>
      <c r="E35" s="9" t="n"/>
      <c r="F35" s="25">
        <f>IF(COUNTIF(F29:F34,"Fail")&gt;0,"Excluded",IF(COUNTA(F29:F34)=0,"","Eligible"))</f>
        <v/>
      </c>
      <c r="G35" s="9" t="n"/>
      <c r="H35" s="25">
        <f>IF(COUNTIF(H29:H34,"Fail")&gt;0,"Excluded",IF(COUNTA(H29:H34)=0,"","Eligible"))</f>
        <v/>
      </c>
      <c r="I35" s="9" t="n"/>
      <c r="J35" s="25">
        <f>IF(COUNTIF(J29:J34,"Fail")&gt;0,"Excluded",IF(COUNTA(J29:J34)=0,"","Eligible"))</f>
        <v/>
      </c>
      <c r="K35" s="9" t="n"/>
      <c r="L35" s="25">
        <f>IF(COUNTIF(L29:L34,"Fail")&gt;0,"Excluded",IF(COUNTA(L29:L34)=0,"","Eligible"))</f>
        <v/>
      </c>
      <c r="M35" s="9" t="n"/>
      <c r="N35" s="25">
        <f>IF(COUNTIF(N29:N34,"Fail")&gt;0,"Excluded",IF(COUNTA(N29:N34)=0,"","Eligible"))</f>
        <v/>
      </c>
      <c r="O35" s="9" t="n"/>
    </row>
    <row r="37" ht="22" customHeight="1">
      <c r="A37" s="7" t="inlineStr">
        <is>
          <t>Weighted scoring: scores 0 to 10, weights in %, weighted = score x weight x 10 (total out of 100)</t>
        </is>
      </c>
    </row>
    <row r="38" ht="34" customHeight="1">
      <c r="A38" s="11" t="inlineStr">
        <is>
          <t>Ref</t>
        </is>
      </c>
      <c r="B38" s="11" t="inlineStr">
        <is>
          <t>Group</t>
        </is>
      </c>
      <c r="C38" s="11" t="inlineStr">
        <is>
          <t>Criterion</t>
        </is>
      </c>
      <c r="D38" s="11" t="inlineStr">
        <is>
          <t>Scoring guide (agree before bids open)</t>
        </is>
      </c>
      <c r="E38" s="11" t="inlineStr">
        <is>
          <t>Weight</t>
        </is>
      </c>
      <c r="F38" s="13">
        <f>F11&amp;" score"</f>
        <v/>
      </c>
      <c r="G38" s="13" t="inlineStr">
        <is>
          <t>Weighted</t>
        </is>
      </c>
      <c r="H38" s="13">
        <f>H11&amp;" score"</f>
        <v/>
      </c>
      <c r="I38" s="13" t="inlineStr">
        <is>
          <t>Weighted</t>
        </is>
      </c>
      <c r="J38" s="13">
        <f>J11&amp;" score"</f>
        <v/>
      </c>
      <c r="K38" s="13" t="inlineStr">
        <is>
          <t>Weighted</t>
        </is>
      </c>
      <c r="L38" s="13">
        <f>L11&amp;" score"</f>
        <v/>
      </c>
      <c r="M38" s="13" t="inlineStr">
        <is>
          <t>Weighted</t>
        </is>
      </c>
      <c r="N38" s="13">
        <f>N11&amp;" score"</f>
        <v/>
      </c>
      <c r="O38" s="13" t="inlineStr">
        <is>
          <t>Weighted</t>
        </is>
      </c>
    </row>
    <row r="39" ht="42" customHeight="1">
      <c r="A39" s="17" t="inlineStr">
        <is>
          <t>C1</t>
        </is>
      </c>
      <c r="B39" s="17" t="inlineStr">
        <is>
          <t>Commercial</t>
        </is>
      </c>
      <c r="C39" s="17" t="inlineStr">
        <is>
          <t>Like-for-like price (formula)</t>
        </is>
      </c>
      <c r="D39" s="17" t="inlineStr">
        <is>
          <t>Formula: 10 at the floor, 0 at the ceiling, straight line between. Uses the like-for-like price, not the headline.</t>
        </is>
      </c>
      <c r="E39" s="26" t="n"/>
      <c r="F39" s="27">
        <f>IF(OR(F21="",$D$6="",$D$7=""),"",MAX(0,MIN(10,10*($D$7-F21)/($D$7-$D$6))))</f>
        <v/>
      </c>
      <c r="G39" s="28">
        <f>IF(OR(F39="",$E39=""),"",F39*$E39*10)</f>
        <v/>
      </c>
      <c r="H39" s="27">
        <f>IF(OR(H21="",$D$6="",$D$7=""),"",MAX(0,MIN(10,10*($D$7-H21)/($D$7-$D$6))))</f>
        <v/>
      </c>
      <c r="I39" s="28">
        <f>IF(OR(H39="",$E39=""),"",H39*$E39*10)</f>
        <v/>
      </c>
      <c r="J39" s="27">
        <f>IF(OR(J21="",$D$6="",$D$7=""),"",MAX(0,MIN(10,10*($D$7-J21)/($D$7-$D$6))))</f>
        <v/>
      </c>
      <c r="K39" s="28">
        <f>IF(OR(J39="",$E39=""),"",J39*$E39*10)</f>
        <v/>
      </c>
      <c r="L39" s="27">
        <f>IF(OR(L21="",$D$6="",$D$7=""),"",MAX(0,MIN(10,10*($D$7-L21)/($D$7-$D$6))))</f>
        <v/>
      </c>
      <c r="M39" s="28">
        <f>IF(OR(L39="",$E39=""),"",L39*$E39*10)</f>
        <v/>
      </c>
      <c r="N39" s="27">
        <f>IF(OR(N21="",$D$6="",$D$7=""),"",MAX(0,MIN(10,10*($D$7-N21)/($D$7-$D$6))))</f>
        <v/>
      </c>
      <c r="O39" s="28">
        <f>IF(OR(N39="",$E39=""),"",N39*$E39*10)</f>
        <v/>
      </c>
    </row>
    <row r="40" ht="42" customHeight="1">
      <c r="A40" s="17" t="n"/>
      <c r="B40" s="17" t="n"/>
      <c r="C40" s="17" t="n"/>
      <c r="D40" s="17" t="n"/>
      <c r="E40" s="26" t="n"/>
      <c r="F40" s="16" t="n"/>
      <c r="G40" s="28">
        <f>IF(OR(F40="",$E40=""),"",F40*$E40*10)</f>
        <v/>
      </c>
      <c r="H40" s="16" t="n"/>
      <c r="I40" s="28">
        <f>IF(OR(H40="",$E40=""),"",H40*$E40*10)</f>
        <v/>
      </c>
      <c r="J40" s="16" t="n"/>
      <c r="K40" s="28">
        <f>IF(OR(J40="",$E40=""),"",J40*$E40*10)</f>
        <v/>
      </c>
      <c r="L40" s="16" t="n"/>
      <c r="M40" s="28">
        <f>IF(OR(L40="",$E40=""),"",L40*$E40*10)</f>
        <v/>
      </c>
      <c r="N40" s="16" t="n"/>
      <c r="O40" s="28">
        <f>IF(OR(N40="",$E40=""),"",N40*$E40*10)</f>
        <v/>
      </c>
    </row>
    <row r="41" ht="42" customHeight="1">
      <c r="A41" s="17" t="n"/>
      <c r="B41" s="17" t="n"/>
      <c r="C41" s="17" t="n"/>
      <c r="D41" s="17" t="n"/>
      <c r="E41" s="26" t="n"/>
      <c r="F41" s="16" t="n"/>
      <c r="G41" s="28">
        <f>IF(OR(F41="",$E41=""),"",F41*$E41*10)</f>
        <v/>
      </c>
      <c r="H41" s="16" t="n"/>
      <c r="I41" s="28">
        <f>IF(OR(H41="",$E41=""),"",H41*$E41*10)</f>
        <v/>
      </c>
      <c r="J41" s="16" t="n"/>
      <c r="K41" s="28">
        <f>IF(OR(J41="",$E41=""),"",J41*$E41*10)</f>
        <v/>
      </c>
      <c r="L41" s="16" t="n"/>
      <c r="M41" s="28">
        <f>IF(OR(L41="",$E41=""),"",L41*$E41*10)</f>
        <v/>
      </c>
      <c r="N41" s="16" t="n"/>
      <c r="O41" s="28">
        <f>IF(OR(N41="",$E41=""),"",N41*$E41*10)</f>
        <v/>
      </c>
    </row>
    <row r="42" ht="42" customHeight="1">
      <c r="A42" s="17" t="n"/>
      <c r="B42" s="17" t="n"/>
      <c r="C42" s="17" t="n"/>
      <c r="D42" s="17" t="n"/>
      <c r="E42" s="26" t="n"/>
      <c r="F42" s="16" t="n"/>
      <c r="G42" s="28">
        <f>IF(OR(F42="",$E42=""),"",F42*$E42*10)</f>
        <v/>
      </c>
      <c r="H42" s="16" t="n"/>
      <c r="I42" s="28">
        <f>IF(OR(H42="",$E42=""),"",H42*$E42*10)</f>
        <v/>
      </c>
      <c r="J42" s="16" t="n"/>
      <c r="K42" s="28">
        <f>IF(OR(J42="",$E42=""),"",J42*$E42*10)</f>
        <v/>
      </c>
      <c r="L42" s="16" t="n"/>
      <c r="M42" s="28">
        <f>IF(OR(L42="",$E42=""),"",L42*$E42*10)</f>
        <v/>
      </c>
      <c r="N42" s="16" t="n"/>
      <c r="O42" s="28">
        <f>IF(OR(N42="",$E42=""),"",N42*$E42*10)</f>
        <v/>
      </c>
    </row>
    <row r="43" ht="42" customHeight="1">
      <c r="A43" s="17" t="n"/>
      <c r="B43" s="17" t="n"/>
      <c r="C43" s="17" t="n"/>
      <c r="D43" s="17" t="n"/>
      <c r="E43" s="26" t="n"/>
      <c r="F43" s="16" t="n"/>
      <c r="G43" s="28">
        <f>IF(OR(F43="",$E43=""),"",F43*$E43*10)</f>
        <v/>
      </c>
      <c r="H43" s="16" t="n"/>
      <c r="I43" s="28">
        <f>IF(OR(H43="",$E43=""),"",H43*$E43*10)</f>
        <v/>
      </c>
      <c r="J43" s="16" t="n"/>
      <c r="K43" s="28">
        <f>IF(OR(J43="",$E43=""),"",J43*$E43*10)</f>
        <v/>
      </c>
      <c r="L43" s="16" t="n"/>
      <c r="M43" s="28">
        <f>IF(OR(L43="",$E43=""),"",L43*$E43*10)</f>
        <v/>
      </c>
      <c r="N43" s="16" t="n"/>
      <c r="O43" s="28">
        <f>IF(OR(N43="",$E43=""),"",N43*$E43*10)</f>
        <v/>
      </c>
    </row>
    <row r="44" ht="42" customHeight="1">
      <c r="A44" s="17" t="n"/>
      <c r="B44" s="17" t="n"/>
      <c r="C44" s="17" t="n"/>
      <c r="D44" s="17" t="n"/>
      <c r="E44" s="26" t="n"/>
      <c r="F44" s="16" t="n"/>
      <c r="G44" s="28">
        <f>IF(OR(F44="",$E44=""),"",F44*$E44*10)</f>
        <v/>
      </c>
      <c r="H44" s="16" t="n"/>
      <c r="I44" s="28">
        <f>IF(OR(H44="",$E44=""),"",H44*$E44*10)</f>
        <v/>
      </c>
      <c r="J44" s="16" t="n"/>
      <c r="K44" s="28">
        <f>IF(OR(J44="",$E44=""),"",J44*$E44*10)</f>
        <v/>
      </c>
      <c r="L44" s="16" t="n"/>
      <c r="M44" s="28">
        <f>IF(OR(L44="",$E44=""),"",L44*$E44*10)</f>
        <v/>
      </c>
      <c r="N44" s="16" t="n"/>
      <c r="O44" s="28">
        <f>IF(OR(N44="",$E44=""),"",N44*$E44*10)</f>
        <v/>
      </c>
    </row>
    <row r="45" ht="42" customHeight="1">
      <c r="A45" s="17" t="n"/>
      <c r="B45" s="17" t="n"/>
      <c r="C45" s="17" t="n"/>
      <c r="D45" s="17" t="n"/>
      <c r="E45" s="26" t="n"/>
      <c r="F45" s="16" t="n"/>
      <c r="G45" s="28">
        <f>IF(OR(F45="",$E45=""),"",F45*$E45*10)</f>
        <v/>
      </c>
      <c r="H45" s="16" t="n"/>
      <c r="I45" s="28">
        <f>IF(OR(H45="",$E45=""),"",H45*$E45*10)</f>
        <v/>
      </c>
      <c r="J45" s="16" t="n"/>
      <c r="K45" s="28">
        <f>IF(OR(J45="",$E45=""),"",J45*$E45*10)</f>
        <v/>
      </c>
      <c r="L45" s="16" t="n"/>
      <c r="M45" s="28">
        <f>IF(OR(L45="",$E45=""),"",L45*$E45*10)</f>
        <v/>
      </c>
      <c r="N45" s="16" t="n"/>
      <c r="O45" s="28">
        <f>IF(OR(N45="",$E45=""),"",N45*$E45*10)</f>
        <v/>
      </c>
    </row>
    <row r="46" ht="42" customHeight="1">
      <c r="A46" s="17" t="n"/>
      <c r="B46" s="17" t="n"/>
      <c r="C46" s="17" t="n"/>
      <c r="D46" s="17" t="n"/>
      <c r="E46" s="26" t="n"/>
      <c r="F46" s="16" t="n"/>
      <c r="G46" s="28">
        <f>IF(OR(F46="",$E46=""),"",F46*$E46*10)</f>
        <v/>
      </c>
      <c r="H46" s="16" t="n"/>
      <c r="I46" s="28">
        <f>IF(OR(H46="",$E46=""),"",H46*$E46*10)</f>
        <v/>
      </c>
      <c r="J46" s="16" t="n"/>
      <c r="K46" s="28">
        <f>IF(OR(J46="",$E46=""),"",J46*$E46*10)</f>
        <v/>
      </c>
      <c r="L46" s="16" t="n"/>
      <c r="M46" s="28">
        <f>IF(OR(L46="",$E46=""),"",L46*$E46*10)</f>
        <v/>
      </c>
      <c r="N46" s="16" t="n"/>
      <c r="O46" s="28">
        <f>IF(OR(N46="",$E46=""),"",N46*$E46*10)</f>
        <v/>
      </c>
    </row>
    <row r="47" ht="42" customHeight="1">
      <c r="A47" s="17" t="n"/>
      <c r="B47" s="17" t="n"/>
      <c r="C47" s="17" t="n"/>
      <c r="D47" s="17" t="n"/>
      <c r="E47" s="26" t="n"/>
      <c r="F47" s="16" t="n"/>
      <c r="G47" s="28">
        <f>IF(OR(F47="",$E47=""),"",F47*$E47*10)</f>
        <v/>
      </c>
      <c r="H47" s="16" t="n"/>
      <c r="I47" s="28">
        <f>IF(OR(H47="",$E47=""),"",H47*$E47*10)</f>
        <v/>
      </c>
      <c r="J47" s="16" t="n"/>
      <c r="K47" s="28">
        <f>IF(OR(J47="",$E47=""),"",J47*$E47*10)</f>
        <v/>
      </c>
      <c r="L47" s="16" t="n"/>
      <c r="M47" s="28">
        <f>IF(OR(L47="",$E47=""),"",L47*$E47*10)</f>
        <v/>
      </c>
      <c r="N47" s="16" t="n"/>
      <c r="O47" s="28">
        <f>IF(OR(N47="",$E47=""),"",N47*$E47*10)</f>
        <v/>
      </c>
    </row>
    <row r="48" ht="42" customHeight="1">
      <c r="A48" s="17" t="n"/>
      <c r="B48" s="17" t="n"/>
      <c r="C48" s="17" t="n"/>
      <c r="D48" s="17" t="n"/>
      <c r="E48" s="26" t="n"/>
      <c r="F48" s="16" t="n"/>
      <c r="G48" s="28">
        <f>IF(OR(F48="",$E48=""),"",F48*$E48*10)</f>
        <v/>
      </c>
      <c r="H48" s="16" t="n"/>
      <c r="I48" s="28">
        <f>IF(OR(H48="",$E48=""),"",H48*$E48*10)</f>
        <v/>
      </c>
      <c r="J48" s="16" t="n"/>
      <c r="K48" s="28">
        <f>IF(OR(J48="",$E48=""),"",J48*$E48*10)</f>
        <v/>
      </c>
      <c r="L48" s="16" t="n"/>
      <c r="M48" s="28">
        <f>IF(OR(L48="",$E48=""),"",L48*$E48*10)</f>
        <v/>
      </c>
      <c r="N48" s="16" t="n"/>
      <c r="O48" s="28">
        <f>IF(OR(N48="",$E48=""),"",N48*$E48*10)</f>
        <v/>
      </c>
    </row>
    <row r="49" ht="42" customHeight="1">
      <c r="A49" s="17" t="n"/>
      <c r="B49" s="17" t="n"/>
      <c r="C49" s="17" t="n"/>
      <c r="D49" s="17" t="n"/>
      <c r="E49" s="26" t="n"/>
      <c r="F49" s="16" t="n"/>
      <c r="G49" s="28">
        <f>IF(OR(F49="",$E49=""),"",F49*$E49*10)</f>
        <v/>
      </c>
      <c r="H49" s="16" t="n"/>
      <c r="I49" s="28">
        <f>IF(OR(H49="",$E49=""),"",H49*$E49*10)</f>
        <v/>
      </c>
      <c r="J49" s="16" t="n"/>
      <c r="K49" s="28">
        <f>IF(OR(J49="",$E49=""),"",J49*$E49*10)</f>
        <v/>
      </c>
      <c r="L49" s="16" t="n"/>
      <c r="M49" s="28">
        <f>IF(OR(L49="",$E49=""),"",L49*$E49*10)</f>
        <v/>
      </c>
      <c r="N49" s="16" t="n"/>
      <c r="O49" s="28">
        <f>IF(OR(N49="",$E49=""),"",N49*$E49*10)</f>
        <v/>
      </c>
    </row>
    <row r="50" ht="42" customHeight="1">
      <c r="A50" s="17" t="n"/>
      <c r="B50" s="17" t="n"/>
      <c r="C50" s="17" t="n"/>
      <c r="D50" s="17" t="n"/>
      <c r="E50" s="26" t="n"/>
      <c r="F50" s="16" t="n"/>
      <c r="G50" s="28">
        <f>IF(OR(F50="",$E50=""),"",F50*$E50*10)</f>
        <v/>
      </c>
      <c r="H50" s="16" t="n"/>
      <c r="I50" s="28">
        <f>IF(OR(H50="",$E50=""),"",H50*$E50*10)</f>
        <v/>
      </c>
      <c r="J50" s="16" t="n"/>
      <c r="K50" s="28">
        <f>IF(OR(J50="",$E50=""),"",J50*$E50*10)</f>
        <v/>
      </c>
      <c r="L50" s="16" t="n"/>
      <c r="M50" s="28">
        <f>IF(OR(L50="",$E50=""),"",L50*$E50*10)</f>
        <v/>
      </c>
      <c r="N50" s="16" t="n"/>
      <c r="O50" s="28">
        <f>IF(OR(N50="",$E50=""),"",N50*$E50*10)</f>
        <v/>
      </c>
    </row>
    <row r="51" ht="42" customHeight="1">
      <c r="A51" s="17" t="n"/>
      <c r="B51" s="17" t="n"/>
      <c r="C51" s="17" t="n"/>
      <c r="D51" s="17" t="n"/>
      <c r="E51" s="26" t="n"/>
      <c r="F51" s="16" t="n"/>
      <c r="G51" s="28">
        <f>IF(OR(F51="",$E51=""),"",F51*$E51*10)</f>
        <v/>
      </c>
      <c r="H51" s="16" t="n"/>
      <c r="I51" s="28">
        <f>IF(OR(H51="",$E51=""),"",H51*$E51*10)</f>
        <v/>
      </c>
      <c r="J51" s="16" t="n"/>
      <c r="K51" s="28">
        <f>IF(OR(J51="",$E51=""),"",J51*$E51*10)</f>
        <v/>
      </c>
      <c r="L51" s="16" t="n"/>
      <c r="M51" s="28">
        <f>IF(OR(L51="",$E51=""),"",L51*$E51*10)</f>
        <v/>
      </c>
      <c r="N51" s="16" t="n"/>
      <c r="O51" s="28">
        <f>IF(OR(N51="",$E51=""),"",N51*$E51*10)</f>
        <v/>
      </c>
    </row>
    <row r="52" ht="42" customHeight="1">
      <c r="A52" s="17" t="n"/>
      <c r="B52" s="17" t="n"/>
      <c r="C52" s="17" t="n"/>
      <c r="D52" s="17" t="n"/>
      <c r="E52" s="26" t="n"/>
      <c r="F52" s="16" t="n"/>
      <c r="G52" s="28">
        <f>IF(OR(F52="",$E52=""),"",F52*$E52*10)</f>
        <v/>
      </c>
      <c r="H52" s="16" t="n"/>
      <c r="I52" s="28">
        <f>IF(OR(H52="",$E52=""),"",H52*$E52*10)</f>
        <v/>
      </c>
      <c r="J52" s="16" t="n"/>
      <c r="K52" s="28">
        <f>IF(OR(J52="",$E52=""),"",J52*$E52*10)</f>
        <v/>
      </c>
      <c r="L52" s="16" t="n"/>
      <c r="M52" s="28">
        <f>IF(OR(L52="",$E52=""),"",L52*$E52*10)</f>
        <v/>
      </c>
      <c r="N52" s="16" t="n"/>
      <c r="O52" s="28">
        <f>IF(OR(N52="",$E52=""),"",N52*$E52*10)</f>
        <v/>
      </c>
    </row>
    <row r="53">
      <c r="A53" s="29" t="inlineStr">
        <is>
          <t>Total weight / weighted score out of 100</t>
        </is>
      </c>
      <c r="E53" s="30">
        <f>SUM(E39:E52)</f>
        <v/>
      </c>
      <c r="F53" s="22" t="n"/>
      <c r="G53" s="31">
        <f>IF(COUNT(G39:G52)=0,"",SUM(G39:G52))</f>
        <v/>
      </c>
      <c r="H53" s="22" t="n"/>
      <c r="I53" s="31">
        <f>IF(COUNT(I39:I52)=0,"",SUM(I39:I52))</f>
        <v/>
      </c>
      <c r="J53" s="22" t="n"/>
      <c r="K53" s="31">
        <f>IF(COUNT(K39:K52)=0,"",SUM(K39:K52))</f>
        <v/>
      </c>
      <c r="L53" s="22" t="n"/>
      <c r="M53" s="31">
        <f>IF(COUNT(M39:M52)=0,"",SUM(M39:M52))</f>
        <v/>
      </c>
      <c r="N53" s="22" t="n"/>
      <c r="O53" s="31">
        <f>IF(COUNT(O39:O52)=0,"",SUM(O39:O52))</f>
        <v/>
      </c>
    </row>
    <row r="54">
      <c r="A54" s="32" t="inlineStr">
        <is>
          <t>Weights total 100%?</t>
        </is>
      </c>
      <c r="D54" s="33">
        <f>IF(COUNT(E39:E52)=0,"Enter weights",IF(ABS(E53-1)&lt;0.0001,"OK: weights total 100%","CHECK: weights total "&amp;TEXT(E53,"0%")&amp;", not 100%"))</f>
        <v/>
      </c>
    </row>
    <row r="55">
      <c r="A55" s="34" t="inlineStr">
        <is>
          <t>Score counted for ranking (blank if excluded at the gates)</t>
        </is>
      </c>
      <c r="F55" s="28">
        <f>IF(OR(G53="",F35="Excluded"),"",G53)</f>
        <v/>
      </c>
      <c r="H55" s="28">
        <f>IF(OR(I53="",H35="Excluded"),"",I53)</f>
        <v/>
      </c>
      <c r="J55" s="28">
        <f>IF(OR(K53="",J35="Excluded"),"",K53)</f>
        <v/>
      </c>
      <c r="L55" s="28">
        <f>IF(OR(M53="",L35="Excluded"),"",M53)</f>
        <v/>
      </c>
      <c r="N55" s="28">
        <f>IF(OR(O53="",N35="Excluded"),"",O53)</f>
        <v/>
      </c>
    </row>
    <row r="56">
      <c r="A56" s="32" t="inlineStr">
        <is>
          <t>Rank (only when weights total 100%)</t>
        </is>
      </c>
      <c r="F56" s="35">
        <f>IF(F35="Excluded","Excluded",IF(OR(F55="",LEFT($D$54,2)&lt;&gt;"OK"),"",1+COUNTIF($F$55:$O$55,"&gt;"&amp;F55)))</f>
        <v/>
      </c>
      <c r="H56" s="35">
        <f>IF(H35="Excluded","Excluded",IF(OR(H55="",LEFT($D$54,2)&lt;&gt;"OK"),"",1+COUNTIF($F$55:$O$55,"&gt;"&amp;H55)))</f>
        <v/>
      </c>
      <c r="J56" s="35">
        <f>IF(J35="Excluded","Excluded",IF(OR(J55="",LEFT($D$54,2)&lt;&gt;"OK"),"",1+COUNTIF($F$55:$O$55,"&gt;"&amp;J55)))</f>
        <v/>
      </c>
      <c r="L56" s="35">
        <f>IF(L35="Excluded","Excluded",IF(OR(L55="",LEFT($D$54,2)&lt;&gt;"OK"),"",1+COUNTIF($F$55:$O$55,"&gt;"&amp;L55)))</f>
        <v/>
      </c>
      <c r="N56" s="35">
        <f>IF(N35="Excluded","Excluded",IF(OR(N55="",LEFT($D$54,2)&lt;&gt;"OK"),"",1+COUNTIF($F$55:$O$55,"&gt;"&amp;N55)))</f>
        <v/>
      </c>
    </row>
    <row r="58">
      <c r="A58" s="34" t="inlineStr">
        <is>
          <t>Subtotal: Technical</t>
        </is>
      </c>
      <c r="E58" s="36">
        <f>SUMIF($B$39:$B$52,"Technical",$E$39:$E$52)</f>
        <v/>
      </c>
      <c r="F58" s="28">
        <f>IF(G53="","",SUMIF($B$39:$B$52,"Technical",G39:G52))</f>
        <v/>
      </c>
      <c r="H58" s="28">
        <f>IF(I53="","",SUMIF($B$39:$B$52,"Technical",I39:I52))</f>
        <v/>
      </c>
      <c r="J58" s="28">
        <f>IF(K53="","",SUMIF($B$39:$B$52,"Technical",K39:K52))</f>
        <v/>
      </c>
      <c r="L58" s="28">
        <f>IF(M53="","",SUMIF($B$39:$B$52,"Technical",M39:M52))</f>
        <v/>
      </c>
      <c r="N58" s="28">
        <f>IF(O53="","",SUMIF($B$39:$B$52,"Technical",O39:O52))</f>
        <v/>
      </c>
    </row>
    <row r="59">
      <c r="A59" s="34" t="inlineStr">
        <is>
          <t>Subtotal: Commercial</t>
        </is>
      </c>
      <c r="E59" s="36">
        <f>SUMIF($B$39:$B$52,"Commercial",$E$39:$E$52)</f>
        <v/>
      </c>
      <c r="F59" s="28">
        <f>IF(G53="","",SUMIF($B$39:$B$52,"Commercial",G39:G52))</f>
        <v/>
      </c>
      <c r="H59" s="28">
        <f>IF(I53="","",SUMIF($B$39:$B$52,"Commercial",I39:I52))</f>
        <v/>
      </c>
      <c r="J59" s="28">
        <f>IF(K53="","",SUMIF($B$39:$B$52,"Commercial",K39:K52))</f>
        <v/>
      </c>
      <c r="L59" s="28">
        <f>IF(M53="","",SUMIF($B$39:$B$52,"Commercial",M39:M52))</f>
        <v/>
      </c>
      <c r="N59" s="28">
        <f>IF(O53="","",SUMIF($B$39:$B$52,"Commercial",O39:O52))</f>
        <v/>
      </c>
    </row>
    <row r="60">
      <c r="A60" s="34" t="inlineStr">
        <is>
          <t>Subtotal: Schedule</t>
        </is>
      </c>
      <c r="E60" s="36">
        <f>SUMIF($B$39:$B$52,"Schedule",$E$39:$E$52)</f>
        <v/>
      </c>
      <c r="F60" s="28">
        <f>IF(G53="","",SUMIF($B$39:$B$52,"Schedule",G39:G52))</f>
        <v/>
      </c>
      <c r="H60" s="28">
        <f>IF(I53="","",SUMIF($B$39:$B$52,"Schedule",I39:I52))</f>
        <v/>
      </c>
      <c r="J60" s="28">
        <f>IF(K53="","",SUMIF($B$39:$B$52,"Schedule",K39:K52))</f>
        <v/>
      </c>
      <c r="L60" s="28">
        <f>IF(M53="","",SUMIF($B$39:$B$52,"Schedule",M39:M52))</f>
        <v/>
      </c>
      <c r="N60" s="28">
        <f>IF(O53="","",SUMIF($B$39:$B$52,"Schedule",O39:O52))</f>
        <v/>
      </c>
    </row>
    <row r="61">
      <c r="A61" s="34" t="inlineStr">
        <is>
          <t>Subtotal: Risk</t>
        </is>
      </c>
      <c r="E61" s="36">
        <f>SUMIF($B$39:$B$52,"Risk",$E$39:$E$52)</f>
        <v/>
      </c>
      <c r="F61" s="28">
        <f>IF(G53="","",SUMIF($B$39:$B$52,"Risk",G39:G52))</f>
        <v/>
      </c>
      <c r="H61" s="28">
        <f>IF(I53="","",SUMIF($B$39:$B$52,"Risk",I39:I52))</f>
        <v/>
      </c>
      <c r="J61" s="28">
        <f>IF(K53="","",SUMIF($B$39:$B$52,"Risk",K39:K52))</f>
        <v/>
      </c>
      <c r="L61" s="28">
        <f>IF(M53="","",SUMIF($B$39:$B$52,"Risk",M39:M52))</f>
        <v/>
      </c>
      <c r="N61" s="28">
        <f>IF(O53="","",SUMIF($B$39:$B$52,"Risk",O39:O52))</f>
        <v/>
      </c>
    </row>
    <row r="63" ht="22" customHeight="1">
      <c r="A63" s="7" t="inlineStr">
        <is>
          <t>Notes per yard: red flags, open clarifications, conditions for the LOI</t>
        </is>
      </c>
    </row>
    <row r="64" ht="34" customHeight="1">
      <c r="A64" s="11" t="inlineStr">
        <is>
          <t>Topic</t>
        </is>
      </c>
      <c r="B64" s="12" t="n"/>
      <c r="C64" s="12" t="n"/>
      <c r="D64" s="12" t="n"/>
      <c r="E64" s="12" t="n"/>
      <c r="F64" s="13">
        <f>F11</f>
        <v/>
      </c>
      <c r="G64" s="12" t="n"/>
      <c r="H64" s="13">
        <f>H11</f>
        <v/>
      </c>
      <c r="I64" s="12" t="n"/>
      <c r="J64" s="13">
        <f>J11</f>
        <v/>
      </c>
      <c r="K64" s="12" t="n"/>
      <c r="L64" s="13">
        <f>L11</f>
        <v/>
      </c>
      <c r="M64" s="12" t="n"/>
      <c r="N64" s="13">
        <f>N11</f>
        <v/>
      </c>
      <c r="O64" s="12" t="n"/>
    </row>
    <row r="65" ht="58" customHeight="1">
      <c r="A65" s="14" t="inlineStr"/>
      <c r="B65" s="15" t="inlineStr">
        <is>
          <t>Main strengths</t>
        </is>
      </c>
      <c r="C65" s="9" t="n"/>
      <c r="D65" s="9" t="n"/>
      <c r="E65" s="9" t="n"/>
      <c r="F65" s="24" t="n"/>
      <c r="G65" s="9" t="n"/>
      <c r="H65" s="24" t="n"/>
      <c r="I65" s="9" t="n"/>
      <c r="J65" s="24" t="n"/>
      <c r="K65" s="9" t="n"/>
      <c r="L65" s="24" t="n"/>
      <c r="M65" s="9" t="n"/>
      <c r="N65" s="24" t="n"/>
      <c r="O65" s="9" t="n"/>
    </row>
    <row r="66" ht="58" customHeight="1">
      <c r="A66" s="14" t="inlineStr"/>
      <c r="B66" s="15" t="inlineStr">
        <is>
          <t>Red flags</t>
        </is>
      </c>
      <c r="C66" s="9" t="n"/>
      <c r="D66" s="9" t="n"/>
      <c r="E66" s="9" t="n"/>
      <c r="F66" s="24" t="n"/>
      <c r="G66" s="9" t="n"/>
      <c r="H66" s="24" t="n"/>
      <c r="I66" s="9" t="n"/>
      <c r="J66" s="24" t="n"/>
      <c r="K66" s="9" t="n"/>
      <c r="L66" s="24" t="n"/>
      <c r="M66" s="9" t="n"/>
      <c r="N66" s="24" t="n"/>
      <c r="O66" s="9" t="n"/>
    </row>
    <row r="67" ht="58" customHeight="1">
      <c r="A67" s="14" t="inlineStr"/>
      <c r="B67" s="15" t="inlineStr">
        <is>
          <t>Open clarifications</t>
        </is>
      </c>
      <c r="C67" s="9" t="n"/>
      <c r="D67" s="9" t="n"/>
      <c r="E67" s="9" t="n"/>
      <c r="F67" s="24" t="n"/>
      <c r="G67" s="9" t="n"/>
      <c r="H67" s="24" t="n"/>
      <c r="I67" s="9" t="n"/>
      <c r="J67" s="24" t="n"/>
      <c r="K67" s="9" t="n"/>
      <c r="L67" s="24" t="n"/>
      <c r="M67" s="9" t="n"/>
      <c r="N67" s="24" t="n"/>
      <c r="O67" s="9" t="n"/>
    </row>
    <row r="68" ht="58" customHeight="1">
      <c r="A68" s="14" t="inlineStr"/>
      <c r="B68" s="15" t="inlineStr">
        <is>
          <t>Conditions before an LOI</t>
        </is>
      </c>
      <c r="C68" s="9" t="n"/>
      <c r="D68" s="9" t="n"/>
      <c r="E68" s="9" t="n"/>
      <c r="F68" s="24" t="n"/>
      <c r="G68" s="9" t="n"/>
      <c r="H68" s="24" t="n"/>
      <c r="I68" s="9" t="n"/>
      <c r="J68" s="24" t="n"/>
      <c r="K68" s="9" t="n"/>
      <c r="L68" s="24" t="n"/>
      <c r="M68" s="9" t="n"/>
      <c r="N68" s="24" t="n"/>
      <c r="O68" s="9" t="n"/>
    </row>
  </sheetData>
  <mergeCells count="217">
    <mergeCell ref="L17:M17"/>
    <mergeCell ref="H35:I35"/>
    <mergeCell ref="N11:O11"/>
    <mergeCell ref="N20:O20"/>
    <mergeCell ref="F16:G16"/>
    <mergeCell ref="F29:G29"/>
    <mergeCell ref="B65:E65"/>
    <mergeCell ref="F68:G68"/>
    <mergeCell ref="F25:G25"/>
    <mergeCell ref="B68:E68"/>
    <mergeCell ref="J19:K19"/>
    <mergeCell ref="L66:M66"/>
    <mergeCell ref="L19:M19"/>
    <mergeCell ref="J28:K28"/>
    <mergeCell ref="H55:I55"/>
    <mergeCell ref="J59:K59"/>
    <mergeCell ref="L28:M28"/>
    <mergeCell ref="N66:O66"/>
    <mergeCell ref="N22:O22"/>
    <mergeCell ref="A3:O3"/>
    <mergeCell ref="J60:K60"/>
    <mergeCell ref="J68:K68"/>
    <mergeCell ref="L12:M12"/>
    <mergeCell ref="L68:M68"/>
    <mergeCell ref="A58:D58"/>
    <mergeCell ref="N12:O12"/>
    <mergeCell ref="F15:G15"/>
    <mergeCell ref="N68:O68"/>
    <mergeCell ref="A5:O5"/>
    <mergeCell ref="L14:M14"/>
    <mergeCell ref="N61:O61"/>
    <mergeCell ref="A60:D60"/>
    <mergeCell ref="N14:O14"/>
    <mergeCell ref="B22:E22"/>
    <mergeCell ref="B31:E31"/>
    <mergeCell ref="L29:M29"/>
    <mergeCell ref="N29:O29"/>
    <mergeCell ref="B12:E12"/>
    <mergeCell ref="B21:E21"/>
    <mergeCell ref="F23:G23"/>
    <mergeCell ref="J31:K31"/>
    <mergeCell ref="F13:G13"/>
    <mergeCell ref="L31:M31"/>
    <mergeCell ref="H13:I13"/>
    <mergeCell ref="F56:G56"/>
    <mergeCell ref="N31:O31"/>
    <mergeCell ref="H65:I65"/>
    <mergeCell ref="B14:E14"/>
    <mergeCell ref="B23:E23"/>
    <mergeCell ref="J21:K21"/>
    <mergeCell ref="L21:M21"/>
    <mergeCell ref="N15:O15"/>
    <mergeCell ref="B13:E13"/>
    <mergeCell ref="N24:O24"/>
    <mergeCell ref="A6:C6"/>
    <mergeCell ref="H15:I15"/>
    <mergeCell ref="H23:I23"/>
    <mergeCell ref="L65:M65"/>
    <mergeCell ref="J23:K23"/>
    <mergeCell ref="J58:K58"/>
    <mergeCell ref="N65:O65"/>
    <mergeCell ref="J64:K64"/>
    <mergeCell ref="N35:O35"/>
    <mergeCell ref="A53:D53"/>
    <mergeCell ref="L16:M16"/>
    <mergeCell ref="N16:O16"/>
    <mergeCell ref="F19:G19"/>
    <mergeCell ref="F34:G34"/>
    <mergeCell ref="N25:O25"/>
    <mergeCell ref="B33:E33"/>
    <mergeCell ref="A27:O27"/>
    <mergeCell ref="B32:E32"/>
    <mergeCell ref="H56:I56"/>
    <mergeCell ref="H68:I68"/>
    <mergeCell ref="H25:I25"/>
    <mergeCell ref="H34:I34"/>
    <mergeCell ref="F30:G30"/>
    <mergeCell ref="A2:O2"/>
    <mergeCell ref="J34:K34"/>
    <mergeCell ref="B35:E35"/>
    <mergeCell ref="F20:G20"/>
    <mergeCell ref="B16:E16"/>
    <mergeCell ref="F18:G18"/>
    <mergeCell ref="F33:G33"/>
    <mergeCell ref="A59:D59"/>
    <mergeCell ref="B25:E25"/>
    <mergeCell ref="F17:G17"/>
    <mergeCell ref="F66:G66"/>
    <mergeCell ref="B66:E66"/>
    <mergeCell ref="H17:I17"/>
    <mergeCell ref="L30:M30"/>
    <mergeCell ref="H11:I11"/>
    <mergeCell ref="B18:E18"/>
    <mergeCell ref="A55:E55"/>
    <mergeCell ref="J11:K11"/>
    <mergeCell ref="J20:K20"/>
    <mergeCell ref="A61:D61"/>
    <mergeCell ref="L20:M20"/>
    <mergeCell ref="N67:O67"/>
    <mergeCell ref="N28:O28"/>
    <mergeCell ref="F31:G31"/>
    <mergeCell ref="B11:E11"/>
    <mergeCell ref="H19:I19"/>
    <mergeCell ref="F28:G28"/>
    <mergeCell ref="H28:I28"/>
    <mergeCell ref="J22:K22"/>
    <mergeCell ref="N13:O13"/>
    <mergeCell ref="L22:M22"/>
    <mergeCell ref="B67:E67"/>
    <mergeCell ref="F61:G61"/>
    <mergeCell ref="H12:I12"/>
    <mergeCell ref="N30:O30"/>
    <mergeCell ref="J12:K12"/>
    <mergeCell ref="L59:M59"/>
    <mergeCell ref="B29:E29"/>
    <mergeCell ref="H14:I14"/>
    <mergeCell ref="J61:K61"/>
    <mergeCell ref="A7:C7"/>
    <mergeCell ref="L61:M61"/>
    <mergeCell ref="N55:O55"/>
    <mergeCell ref="F64:G64"/>
    <mergeCell ref="J29:K29"/>
    <mergeCell ref="L32:M32"/>
    <mergeCell ref="N32:O32"/>
    <mergeCell ref="B15:E15"/>
    <mergeCell ref="B24:E24"/>
    <mergeCell ref="H31:I31"/>
    <mergeCell ref="H58:I58"/>
    <mergeCell ref="F21:G21"/>
    <mergeCell ref="N56:O56"/>
    <mergeCell ref="H21:I21"/>
    <mergeCell ref="J24:K24"/>
    <mergeCell ref="L24:M24"/>
    <mergeCell ref="H60:I60"/>
    <mergeCell ref="L18:M18"/>
    <mergeCell ref="L33:M33"/>
    <mergeCell ref="N18:O18"/>
    <mergeCell ref="N33:O33"/>
    <mergeCell ref="N58:O58"/>
    <mergeCell ref="J65:K65"/>
    <mergeCell ref="N17:O17"/>
    <mergeCell ref="J35:K35"/>
    <mergeCell ref="L35:M35"/>
    <mergeCell ref="A63:O63"/>
    <mergeCell ref="H16:I16"/>
    <mergeCell ref="A10:O10"/>
    <mergeCell ref="L58:M58"/>
    <mergeCell ref="J16:K16"/>
    <mergeCell ref="J25:K25"/>
    <mergeCell ref="L25:M25"/>
    <mergeCell ref="N19:O19"/>
    <mergeCell ref="F22:G22"/>
    <mergeCell ref="H22:I22"/>
    <mergeCell ref="N59:O59"/>
    <mergeCell ref="H66:I66"/>
    <mergeCell ref="J66:K66"/>
    <mergeCell ref="L60:M60"/>
    <mergeCell ref="N60:O60"/>
    <mergeCell ref="B17:E17"/>
    <mergeCell ref="L11:M11"/>
    <mergeCell ref="F14:G14"/>
    <mergeCell ref="B19:E19"/>
    <mergeCell ref="B34:E34"/>
    <mergeCell ref="D54:E54"/>
    <mergeCell ref="B28:E28"/>
    <mergeCell ref="H30:I30"/>
    <mergeCell ref="A54:C54"/>
    <mergeCell ref="F11:G11"/>
    <mergeCell ref="H67:I67"/>
    <mergeCell ref="H20:I20"/>
    <mergeCell ref="J67:K67"/>
    <mergeCell ref="L67:M67"/>
    <mergeCell ref="H29:I29"/>
    <mergeCell ref="A64:E64"/>
    <mergeCell ref="J14:K14"/>
    <mergeCell ref="F65:G65"/>
    <mergeCell ref="B30:E30"/>
    <mergeCell ref="A37:O37"/>
    <mergeCell ref="B20:E20"/>
    <mergeCell ref="J13:K13"/>
    <mergeCell ref="L13:M13"/>
    <mergeCell ref="F59:G59"/>
    <mergeCell ref="J30:K30"/>
    <mergeCell ref="F12:G12"/>
    <mergeCell ref="N21:O21"/>
    <mergeCell ref="F24:G24"/>
    <mergeCell ref="F55:G55"/>
    <mergeCell ref="H59:I59"/>
    <mergeCell ref="H64:I64"/>
    <mergeCell ref="A8:C8"/>
    <mergeCell ref="J15:K15"/>
    <mergeCell ref="L15:M15"/>
    <mergeCell ref="L23:M23"/>
    <mergeCell ref="F32:G32"/>
    <mergeCell ref="H61:I61"/>
    <mergeCell ref="N23:O23"/>
    <mergeCell ref="J55:K55"/>
    <mergeCell ref="A56:E56"/>
    <mergeCell ref="F35:G35"/>
    <mergeCell ref="L55:M55"/>
    <mergeCell ref="L64:M64"/>
    <mergeCell ref="N64:O64"/>
    <mergeCell ref="H32:I32"/>
    <mergeCell ref="J32:K32"/>
    <mergeCell ref="F58:G58"/>
    <mergeCell ref="F67:G67"/>
    <mergeCell ref="J56:K56"/>
    <mergeCell ref="L56:M56"/>
    <mergeCell ref="L34:M34"/>
    <mergeCell ref="N34:O34"/>
    <mergeCell ref="H24:I24"/>
    <mergeCell ref="H18:I18"/>
    <mergeCell ref="H33:I33"/>
    <mergeCell ref="F60:G60"/>
    <mergeCell ref="J18:K18"/>
    <mergeCell ref="J33:K33"/>
    <mergeCell ref="J17:K17"/>
  </mergeCells>
  <conditionalFormatting sqref="D54">
    <cfRule type="expression" priority="1" dxfId="0">
      <formula>LEFT(D54,5)="CHECK"</formula>
    </cfRule>
    <cfRule type="expression" priority="2" dxfId="1">
      <formula>LEFT(D54,2)="OK"</formula>
    </cfRule>
  </conditionalFormatting>
  <conditionalFormatting sqref="F35:O35">
    <cfRule type="expression" priority="3" dxfId="2">
      <formula>F35="Excluded"</formula>
    </cfRule>
  </conditionalFormatting>
  <conditionalFormatting sqref="F29:O34">
    <cfRule type="expression" priority="4" dxfId="2">
      <formula>F29="Fail"</formula>
    </cfRule>
  </conditionalFormatting>
  <conditionalFormatting sqref="F56:O56">
    <cfRule type="expression" priority="5" dxfId="3">
      <formula>F56=1</formula>
    </cfRule>
  </conditionalFormatting>
  <dataValidations count="3">
    <dataValidation sqref="F29:F34 H29:H34 J29:J34 L29:L34 N29:N34" showDropDown="0" showInputMessage="0" showErrorMessage="0" allowBlank="1" type="list">
      <formula1>"Pass,Fail"</formula1>
    </dataValidation>
    <dataValidation sqref="F40:F52 H40:H52 J40:J52 L40:L52 N40:N52" showDropDown="0" showInputMessage="0" showErrorMessage="1" allowBlank="1" error="Score must be between 0 and 10" type="decimal" operator="between">
      <formula1>0</formula1>
      <formula2>10</formula2>
    </dataValidation>
    <dataValidation sqref="B40:B52" showDropDown="0" showInputMessage="0" showErrorMessage="0" allowBlank="1" type="list">
      <formula1>"Technical,Commercial,Schedule,Risk"</formula1>
    </dataValidation>
  </dataValidations>
  <pageMargins left="0.75" right="0.75" top="1" bottom="1" header="0.5" footer="0.5"/>
  <pageSetup orientation="landscape" paperSize="8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68"/>
  <sheetViews>
    <sheetView workbookViewId="0">
      <pane xSplit="5" ySplit="11" topLeftCell="F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4" customWidth="1" min="2" max="2"/>
    <col width="44" customWidth="1" min="3" max="3"/>
    <col width="40" customWidth="1" min="4" max="4"/>
    <col width="9" customWidth="1" min="5" max="5"/>
    <col width="9" customWidth="1" min="6" max="6"/>
    <col width="10" customWidth="1" min="7" max="7"/>
    <col width="9" customWidth="1" min="8" max="8"/>
    <col width="10" customWidth="1" min="9" max="9"/>
    <col width="9" customWidth="1" min="10" max="10"/>
    <col width="10" customWidth="1" min="11" max="11"/>
    <col width="9" customWidth="1" min="12" max="12"/>
    <col width="10" customWidth="1" min="13" max="13"/>
    <col width="9" customWidth="1" min="14" max="14"/>
    <col width="10" customWidth="1" min="15" max="15"/>
  </cols>
  <sheetData>
    <row r="1" ht="30" customHeight="1">
      <c r="O1" s="1" t="inlineStr">
        <is>
          <t>TPL-SPM-T4  |  project2-me.com</t>
        </is>
      </c>
    </row>
    <row r="2" ht="26" customHeight="1">
      <c r="A2" s="2" t="inlineStr">
        <is>
          <t>YP-48 Yard Bid Comparison Matrix (illustrative)</t>
        </is>
      </c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</row>
    <row r="3" ht="30" customHeight="1">
      <c r="A3" s="3" t="inlineStr">
        <is>
          <t>Illustrative project: Project YP-48 is fictional. Its parameters are chosen from publicly reported industry ranges so the numbers are realistic, but no real yard, owner or yacht is described.</t>
        </is>
      </c>
    </row>
    <row r="5" ht="22" customHeight="1">
      <c r="A5" s="7" t="inlineStr">
        <is>
          <t>Parameters (set before bids are opened)</t>
        </is>
      </c>
    </row>
    <row r="6">
      <c r="A6" s="8" t="inlineStr">
        <is>
          <t>Price scale floor: a like-for-like price at or below this scores 10</t>
        </is>
      </c>
      <c r="B6" s="9" t="n"/>
      <c r="C6" s="9" t="n"/>
      <c r="D6" s="10" t="n">
        <v>90</v>
      </c>
    </row>
    <row r="7">
      <c r="A7" s="8" t="inlineStr">
        <is>
          <t>Price scale ceiling: a like-for-like price at or above this scores 0</t>
        </is>
      </c>
      <c r="B7" s="9" t="n"/>
      <c r="C7" s="9" t="n"/>
      <c r="D7" s="10" t="n">
        <v>110</v>
      </c>
    </row>
    <row r="8">
      <c r="A8" s="8" t="inlineStr">
        <is>
          <t>Owner's target delivery (months from contract signature)</t>
        </is>
      </c>
      <c r="B8" s="9" t="n"/>
      <c r="C8" s="9" t="n"/>
      <c r="D8" s="10" t="n">
        <v>30</v>
      </c>
    </row>
    <row r="10" ht="22" customHeight="1">
      <c r="A10" s="7" t="inlineStr">
        <is>
          <t>Bid register: headline price, like-for-like adjustments (+ adds missing scope, - removes extra scope), key terms</t>
        </is>
      </c>
    </row>
    <row r="11" ht="34" customHeight="1">
      <c r="A11" s="11" t="inlineStr">
        <is>
          <t>Ref</t>
        </is>
      </c>
      <c r="B11" s="11" t="inlineStr">
        <is>
          <t>Item (yard names are typed in this row, columns F to O)</t>
        </is>
      </c>
      <c r="C11" s="12" t="n"/>
      <c r="D11" s="12" t="n"/>
      <c r="E11" s="12" t="n"/>
      <c r="F11" s="13" t="inlineStr">
        <is>
          <t>Yard A</t>
        </is>
      </c>
      <c r="G11" s="12" t="n"/>
      <c r="H11" s="13" t="inlineStr">
        <is>
          <t>Yard B</t>
        </is>
      </c>
      <c r="I11" s="12" t="n"/>
      <c r="J11" s="13" t="inlineStr">
        <is>
          <t>Yard C</t>
        </is>
      </c>
      <c r="K11" s="12" t="n"/>
      <c r="L11" s="13" t="inlineStr">
        <is>
          <t>Yard 4</t>
        </is>
      </c>
      <c r="M11" s="12" t="n"/>
      <c r="N11" s="13" t="inlineStr">
        <is>
          <t>Yard 5</t>
        </is>
      </c>
      <c r="O11" s="12" t="n"/>
    </row>
    <row r="12">
      <c r="A12" s="14" t="inlineStr">
        <is>
          <t>P1</t>
        </is>
      </c>
      <c r="B12" s="15" t="inlineStr">
        <is>
          <t>Headline bid price (index or currency, same unit for all yards)</t>
        </is>
      </c>
      <c r="C12" s="9" t="n"/>
      <c r="D12" s="9" t="n"/>
      <c r="E12" s="9" t="n"/>
      <c r="F12" s="16" t="n">
        <v>92</v>
      </c>
      <c r="G12" s="9" t="n"/>
      <c r="H12" s="16" t="n">
        <v>97</v>
      </c>
      <c r="I12" s="9" t="n"/>
      <c r="J12" s="16" t="n">
        <v>103.5</v>
      </c>
      <c r="K12" s="9" t="n"/>
      <c r="L12" s="16" t="n"/>
      <c r="M12" s="9" t="n"/>
      <c r="N12" s="16" t="n"/>
      <c r="O12" s="9" t="n"/>
    </row>
    <row r="13">
      <c r="A13" s="8" t="inlineStr">
        <is>
          <t>A1</t>
        </is>
      </c>
      <c r="B13" s="17" t="inlineStr">
        <is>
          <t>AV/IT allowance raised to the Owner's figure</t>
        </is>
      </c>
      <c r="C13" s="9" t="n"/>
      <c r="D13" s="9" t="n"/>
      <c r="E13" s="9" t="n"/>
      <c r="F13" s="18" t="n">
        <v>2.5</v>
      </c>
      <c r="G13" s="9" t="n"/>
      <c r="H13" s="18" t="n">
        <v>0</v>
      </c>
      <c r="I13" s="9" t="n"/>
      <c r="J13" s="18" t="n">
        <v>0</v>
      </c>
      <c r="K13" s="9" t="n"/>
      <c r="L13" s="18" t="n"/>
      <c r="M13" s="9" t="n"/>
      <c r="N13" s="18" t="n"/>
      <c r="O13" s="9" t="n"/>
    </row>
    <row r="14">
      <c r="A14" s="8" t="inlineStr">
        <is>
          <t>A2</t>
        </is>
      </c>
      <c r="B14" s="17" t="inlineStr">
        <is>
          <t>Loose furniture allowance raised to the Owner's figure</t>
        </is>
      </c>
      <c r="C14" s="9" t="n"/>
      <c r="D14" s="9" t="n"/>
      <c r="E14" s="9" t="n"/>
      <c r="F14" s="18" t="n">
        <v>0</v>
      </c>
      <c r="G14" s="9" t="n"/>
      <c r="H14" s="18" t="n">
        <v>1.5</v>
      </c>
      <c r="I14" s="9" t="n"/>
      <c r="J14" s="18" t="n">
        <v>0</v>
      </c>
      <c r="K14" s="9" t="n"/>
      <c r="L14" s="18" t="n"/>
      <c r="M14" s="9" t="n"/>
      <c r="N14" s="18" t="n"/>
      <c r="O14" s="9" t="n"/>
    </row>
    <row r="15">
      <c r="A15" s="8" t="inlineStr">
        <is>
          <t>A3</t>
        </is>
      </c>
      <c r="B15" s="17" t="inlineStr">
        <is>
          <t>Stabilisers with zero-speed function, as the outline spec requires</t>
        </is>
      </c>
      <c r="C15" s="9" t="n"/>
      <c r="D15" s="9" t="n"/>
      <c r="E15" s="9" t="n"/>
      <c r="F15" s="18" t="n">
        <v>1.5</v>
      </c>
      <c r="G15" s="9" t="n"/>
      <c r="H15" s="18" t="n">
        <v>0</v>
      </c>
      <c r="I15" s="9" t="n"/>
      <c r="J15" s="18" t="n">
        <v>0</v>
      </c>
      <c r="K15" s="9" t="n"/>
      <c r="L15" s="18" t="n"/>
      <c r="M15" s="9" t="n"/>
      <c r="N15" s="18" t="n"/>
      <c r="O15" s="9" t="n"/>
    </row>
    <row r="16">
      <c r="A16" s="8" t="inlineStr">
        <is>
          <t>A4</t>
        </is>
      </c>
      <c r="B16" s="17" t="inlineStr">
        <is>
          <t>Tender garage crane quoted as an option, added</t>
        </is>
      </c>
      <c r="C16" s="9" t="n"/>
      <c r="D16" s="9" t="n"/>
      <c r="E16" s="9" t="n"/>
      <c r="F16" s="18" t="n">
        <v>0</v>
      </c>
      <c r="G16" s="9" t="n"/>
      <c r="H16" s="18" t="n">
        <v>1</v>
      </c>
      <c r="I16" s="9" t="n"/>
      <c r="J16" s="18" t="n">
        <v>0</v>
      </c>
      <c r="K16" s="9" t="n"/>
      <c r="L16" s="18" t="n"/>
      <c r="M16" s="9" t="n"/>
      <c r="N16" s="18" t="n"/>
      <c r="O16" s="9" t="n"/>
    </row>
    <row r="17">
      <c r="A17" s="8" t="inlineStr">
        <is>
          <t>A5</t>
        </is>
      </c>
      <c r="B17" s="17" t="inlineStr">
        <is>
          <t>Class and flag approval fees excluded, added</t>
        </is>
      </c>
      <c r="C17" s="9" t="n"/>
      <c r="D17" s="9" t="n"/>
      <c r="E17" s="9" t="n"/>
      <c r="F17" s="18" t="n">
        <v>0.5</v>
      </c>
      <c r="G17" s="9" t="n"/>
      <c r="H17" s="18" t="n">
        <v>0</v>
      </c>
      <c r="I17" s="9" t="n"/>
      <c r="J17" s="18" t="n">
        <v>0</v>
      </c>
      <c r="K17" s="9" t="n"/>
      <c r="L17" s="18" t="n"/>
      <c r="M17" s="9" t="n"/>
      <c r="N17" s="18" t="n"/>
      <c r="O17" s="9" t="n"/>
    </row>
    <row r="18">
      <c r="A18" s="8" t="inlineStr">
        <is>
          <t>A6</t>
        </is>
      </c>
      <c r="B18" s="17" t="inlineStr">
        <is>
          <t>Trial costs and crew familiarisation excluded, added</t>
        </is>
      </c>
      <c r="C18" s="9" t="n"/>
      <c r="D18" s="9" t="n"/>
      <c r="E18" s="9" t="n"/>
      <c r="F18" s="18" t="n">
        <v>1</v>
      </c>
      <c r="G18" s="9" t="n"/>
      <c r="H18" s="18" t="n">
        <v>0.5</v>
      </c>
      <c r="I18" s="9" t="n"/>
      <c r="J18" s="18" t="n">
        <v>0</v>
      </c>
      <c r="K18" s="9" t="n"/>
      <c r="L18" s="18" t="n"/>
      <c r="M18" s="9" t="n"/>
      <c r="N18" s="18" t="n"/>
      <c r="O18" s="9" t="n"/>
    </row>
    <row r="19">
      <c r="A19" s="8" t="inlineStr">
        <is>
          <t>A7</t>
        </is>
      </c>
      <c r="B19" s="17" t="inlineStr">
        <is>
          <t>Two tenders included that the Owner buys directly, removed</t>
        </is>
      </c>
      <c r="C19" s="9" t="n"/>
      <c r="D19" s="9" t="n"/>
      <c r="E19" s="9" t="n"/>
      <c r="F19" s="18" t="n">
        <v>0</v>
      </c>
      <c r="G19" s="9" t="n"/>
      <c r="H19" s="18" t="n">
        <v>0</v>
      </c>
      <c r="I19" s="9" t="n"/>
      <c r="J19" s="18" t="n">
        <v>-2</v>
      </c>
      <c r="K19" s="9" t="n"/>
      <c r="L19" s="18" t="n"/>
      <c r="M19" s="9" t="n"/>
      <c r="N19" s="18" t="n"/>
      <c r="O19" s="9" t="n"/>
    </row>
    <row r="20">
      <c r="A20" s="8" t="inlineStr">
        <is>
          <t>A8</t>
        </is>
      </c>
      <c r="B20" s="17" t="n"/>
      <c r="C20" s="9" t="n"/>
      <c r="D20" s="9" t="n"/>
      <c r="E20" s="9" t="n"/>
      <c r="F20" s="18" t="n"/>
      <c r="G20" s="9" t="n"/>
      <c r="H20" s="18" t="n"/>
      <c r="I20" s="9" t="n"/>
      <c r="J20" s="18" t="n"/>
      <c r="K20" s="9" t="n"/>
      <c r="L20" s="18" t="n"/>
      <c r="M20" s="9" t="n"/>
      <c r="N20" s="18" t="n"/>
      <c r="O20" s="9" t="n"/>
    </row>
    <row r="21">
      <c r="A21" s="14" t="inlineStr">
        <is>
          <t>P2</t>
        </is>
      </c>
      <c r="B21" s="19" t="inlineStr">
        <is>
          <t>Like-for-like price = headline + adjustments</t>
        </is>
      </c>
      <c r="C21" s="9" t="n"/>
      <c r="D21" s="9" t="n"/>
      <c r="E21" s="9" t="n"/>
      <c r="F21" s="20">
        <f>IF(F12="","",F12+SUM(F13:F20))</f>
        <v/>
      </c>
      <c r="G21" s="9" t="n"/>
      <c r="H21" s="20">
        <f>IF(H12="","",H12+SUM(H13:H20))</f>
        <v/>
      </c>
      <c r="I21" s="9" t="n"/>
      <c r="J21" s="20">
        <f>IF(J12="","",J12+SUM(J13:J20))</f>
        <v/>
      </c>
      <c r="K21" s="9" t="n"/>
      <c r="L21" s="20">
        <f>IF(L12="","",L12+SUM(L13:L20))</f>
        <v/>
      </c>
      <c r="M21" s="9" t="n"/>
      <c r="N21" s="20">
        <f>IF(N12="","",N12+SUM(N13:N20))</f>
        <v/>
      </c>
      <c r="O21" s="9" t="n"/>
    </row>
    <row r="22">
      <c r="A22" s="8" t="inlineStr">
        <is>
          <t>D1</t>
        </is>
      </c>
      <c r="B22" s="17" t="inlineStr">
        <is>
          <t>Delivery offered (months from signature)</t>
        </is>
      </c>
      <c r="C22" s="9" t="n"/>
      <c r="D22" s="9" t="n"/>
      <c r="E22" s="9" t="n"/>
      <c r="F22" s="21" t="n">
        <v>34</v>
      </c>
      <c r="G22" s="9" t="n"/>
      <c r="H22" s="21" t="n">
        <v>30</v>
      </c>
      <c r="I22" s="9" t="n"/>
      <c r="J22" s="21" t="n">
        <v>36</v>
      </c>
      <c r="K22" s="9" t="n"/>
      <c r="L22" s="21" t="n"/>
      <c r="M22" s="9" t="n"/>
      <c r="N22" s="21" t="n"/>
      <c r="O22" s="9" t="n"/>
    </row>
    <row r="23">
      <c r="A23" s="8" t="inlineStr">
        <is>
          <t>D2</t>
        </is>
      </c>
      <c r="B23" s="22" t="inlineStr">
        <is>
          <t>Delivery against the Owner's target (months, + = later)</t>
        </is>
      </c>
      <c r="C23" s="9" t="n"/>
      <c r="D23" s="9" t="n"/>
      <c r="E23" s="9" t="n"/>
      <c r="F23" s="23">
        <f>IF(OR(F22="",$D$8=""),"",F22-$D$8)</f>
        <v/>
      </c>
      <c r="G23" s="9" t="n"/>
      <c r="H23" s="23">
        <f>IF(OR(H22="",$D$8=""),"",H22-$D$8)</f>
        <v/>
      </c>
      <c r="I23" s="9" t="n"/>
      <c r="J23" s="23">
        <f>IF(OR(J22="",$D$8=""),"",J22-$D$8)</f>
        <v/>
      </c>
      <c r="K23" s="9" t="n"/>
      <c r="L23" s="23">
        <f>IF(OR(L22="",$D$8=""),"",L22-$D$8)</f>
        <v/>
      </c>
      <c r="M23" s="9" t="n"/>
      <c r="N23" s="23">
        <f>IF(OR(N22="",$D$8=""),"",N22-$D$8)</f>
        <v/>
      </c>
      <c r="O23" s="9" t="n"/>
    </row>
    <row r="24">
      <c r="A24" s="8" t="inlineStr">
        <is>
          <t>D3</t>
        </is>
      </c>
      <c r="B24" s="17" t="inlineStr">
        <is>
          <t>First instalment at signature (% of price)</t>
        </is>
      </c>
      <c r="C24" s="9" t="n"/>
      <c r="D24" s="9" t="n"/>
      <c r="E24" s="9" t="n"/>
      <c r="F24" s="21" t="n">
        <v>20</v>
      </c>
      <c r="G24" s="9" t="n"/>
      <c r="H24" s="21" t="n">
        <v>10</v>
      </c>
      <c r="I24" s="9" t="n"/>
      <c r="J24" s="21" t="n">
        <v>15</v>
      </c>
      <c r="K24" s="9" t="n"/>
      <c r="L24" s="21" t="n"/>
      <c r="M24" s="9" t="n"/>
      <c r="N24" s="21" t="n"/>
      <c r="O24" s="9" t="n"/>
    </row>
    <row r="25">
      <c r="A25" s="8" t="inlineStr">
        <is>
          <t>D4</t>
        </is>
      </c>
      <c r="B25" s="17" t="inlineStr">
        <is>
          <t>Bid validity / slot held until</t>
        </is>
      </c>
      <c r="C25" s="9" t="n"/>
      <c r="D25" s="9" t="n"/>
      <c r="E25" s="9" t="n"/>
      <c r="F25" s="24" t="inlineStr">
        <is>
          <t>8 weeks</t>
        </is>
      </c>
      <c r="G25" s="9" t="n"/>
      <c r="H25" s="24" t="inlineStr">
        <is>
          <t>8 weeks</t>
        </is>
      </c>
      <c r="I25" s="9" t="n"/>
      <c r="J25" s="24" t="inlineStr">
        <is>
          <t>6 weeks</t>
        </is>
      </c>
      <c r="K25" s="9" t="n"/>
      <c r="L25" s="24" t="n"/>
      <c r="M25" s="9" t="n"/>
      <c r="N25" s="24" t="n"/>
      <c r="O25" s="9" t="n"/>
    </row>
    <row r="27" ht="22" customHeight="1">
      <c r="A27" s="7" t="inlineStr">
        <is>
          <t>Pass/fail gates: a single Fail excludes the yard before scoring</t>
        </is>
      </c>
    </row>
    <row r="28" ht="34" customHeight="1">
      <c r="A28" s="11" t="inlineStr">
        <is>
          <t>Ref</t>
        </is>
      </c>
      <c r="B28" s="11" t="inlineStr">
        <is>
          <t>Gate</t>
        </is>
      </c>
      <c r="C28" s="12" t="n"/>
      <c r="D28" s="12" t="n"/>
      <c r="E28" s="12" t="n"/>
      <c r="F28" s="13">
        <f>F11</f>
        <v/>
      </c>
      <c r="G28" s="12" t="n"/>
      <c r="H28" s="13">
        <f>H11</f>
        <v/>
      </c>
      <c r="I28" s="12" t="n"/>
      <c r="J28" s="13">
        <f>J11</f>
        <v/>
      </c>
      <c r="K28" s="12" t="n"/>
      <c r="L28" s="13">
        <f>L11</f>
        <v/>
      </c>
      <c r="M28" s="12" t="n"/>
      <c r="N28" s="13">
        <f>N11</f>
        <v/>
      </c>
      <c r="O28" s="12" t="n"/>
    </row>
    <row r="29" ht="28" customHeight="1">
      <c r="A29" s="8" t="inlineStr">
        <is>
          <t>G1</t>
        </is>
      </c>
      <c r="B29" s="17" t="inlineStr">
        <is>
          <t>Can build and certify to REG Yacht Code Part A below 500 GT (GT estimate from the yard's naval architect)</t>
        </is>
      </c>
      <c r="C29" s="9" t="n"/>
      <c r="D29" s="9" t="n"/>
      <c r="E29" s="9" t="n"/>
      <c r="F29" s="24" t="inlineStr">
        <is>
          <t>Pass</t>
        </is>
      </c>
      <c r="G29" s="9" t="n"/>
      <c r="H29" s="24" t="inlineStr">
        <is>
          <t>Pass</t>
        </is>
      </c>
      <c r="I29" s="9" t="n"/>
      <c r="J29" s="24" t="inlineStr">
        <is>
          <t>Pass</t>
        </is>
      </c>
      <c r="K29" s="9" t="n"/>
      <c r="L29" s="24" t="n"/>
      <c r="M29" s="9" t="n"/>
      <c r="N29" s="24" t="n"/>
      <c r="O29" s="9" t="n"/>
    </row>
    <row r="30" ht="28" customHeight="1">
      <c r="A30" s="8" t="inlineStr">
        <is>
          <t>G2</t>
        </is>
      </c>
      <c r="B30" s="17" t="inlineStr">
        <is>
          <t>Refund guarantee from a bank acceptable to the Owner, or security counsel accepts</t>
        </is>
      </c>
      <c r="C30" s="9" t="n"/>
      <c r="D30" s="9" t="n"/>
      <c r="E30" s="9" t="n"/>
      <c r="F30" s="24" t="inlineStr">
        <is>
          <t>Pass</t>
        </is>
      </c>
      <c r="G30" s="9" t="n"/>
      <c r="H30" s="24" t="inlineStr">
        <is>
          <t>Pass</t>
        </is>
      </c>
      <c r="I30" s="9" t="n"/>
      <c r="J30" s="24" t="inlineStr">
        <is>
          <t>Pass</t>
        </is>
      </c>
      <c r="K30" s="9" t="n"/>
      <c r="L30" s="24" t="n"/>
      <c r="M30" s="9" t="n"/>
      <c r="N30" s="24" t="n"/>
      <c r="O30" s="9" t="n"/>
    </row>
    <row r="31" ht="28" customHeight="1">
      <c r="A31" s="8" t="inlineStr">
        <is>
          <t>G3</t>
        </is>
      </c>
      <c r="B31" s="17" t="inlineStr">
        <is>
          <t>Delivery no later than month 36 from signature</t>
        </is>
      </c>
      <c r="C31" s="9" t="n"/>
      <c r="D31" s="9" t="n"/>
      <c r="E31" s="9" t="n"/>
      <c r="F31" s="24" t="inlineStr">
        <is>
          <t>Pass</t>
        </is>
      </c>
      <c r="G31" s="9" t="n"/>
      <c r="H31" s="24" t="inlineStr">
        <is>
          <t>Pass</t>
        </is>
      </c>
      <c r="I31" s="9" t="n"/>
      <c r="J31" s="24" t="inlineStr">
        <is>
          <t>Pass</t>
        </is>
      </c>
      <c r="K31" s="9" t="n"/>
      <c r="L31" s="24" t="n"/>
      <c r="M31" s="9" t="n"/>
      <c r="N31" s="24" t="n"/>
      <c r="O31" s="9" t="n"/>
    </row>
    <row r="32" ht="28" customHeight="1">
      <c r="A32" s="8" t="inlineStr">
        <is>
          <t>G4</t>
        </is>
      </c>
      <c r="B32" s="17" t="inlineStr">
        <is>
          <t>Site access for the owner's representative and build captain</t>
        </is>
      </c>
      <c r="C32" s="9" t="n"/>
      <c r="D32" s="9" t="n"/>
      <c r="E32" s="9" t="n"/>
      <c r="F32" s="24" t="inlineStr">
        <is>
          <t>Pass</t>
        </is>
      </c>
      <c r="G32" s="9" t="n"/>
      <c r="H32" s="24" t="inlineStr">
        <is>
          <t>Pass</t>
        </is>
      </c>
      <c r="I32" s="9" t="n"/>
      <c r="J32" s="24" t="inlineStr">
        <is>
          <t>Pass</t>
        </is>
      </c>
      <c r="K32" s="9" t="n"/>
      <c r="L32" s="24" t="n"/>
      <c r="M32" s="9" t="n"/>
      <c r="N32" s="24" t="n"/>
      <c r="O32" s="9" t="n"/>
    </row>
    <row r="33" ht="28" customHeight="1">
      <c r="A33" s="8" t="inlineStr">
        <is>
          <t>G5</t>
        </is>
      </c>
      <c r="B33" s="17" t="n"/>
      <c r="C33" s="9" t="n"/>
      <c r="D33" s="9" t="n"/>
      <c r="E33" s="9" t="n"/>
      <c r="F33" s="24" t="n"/>
      <c r="G33" s="9" t="n"/>
      <c r="H33" s="24" t="n"/>
      <c r="I33" s="9" t="n"/>
      <c r="J33" s="24" t="n"/>
      <c r="K33" s="9" t="n"/>
      <c r="L33" s="24" t="n"/>
      <c r="M33" s="9" t="n"/>
      <c r="N33" s="24" t="n"/>
      <c r="O33" s="9" t="n"/>
    </row>
    <row r="34" ht="28" customHeight="1">
      <c r="A34" s="8" t="inlineStr">
        <is>
          <t>G6</t>
        </is>
      </c>
      <c r="B34" s="17" t="n"/>
      <c r="C34" s="9" t="n"/>
      <c r="D34" s="9" t="n"/>
      <c r="E34" s="9" t="n"/>
      <c r="F34" s="24" t="n"/>
      <c r="G34" s="9" t="n"/>
      <c r="H34" s="24" t="n"/>
      <c r="I34" s="9" t="n"/>
      <c r="J34" s="24" t="n"/>
      <c r="K34" s="9" t="n"/>
      <c r="L34" s="24" t="n"/>
      <c r="M34" s="9" t="n"/>
      <c r="N34" s="24" t="n"/>
      <c r="O34" s="9" t="n"/>
    </row>
    <row r="35">
      <c r="A35" s="14" t="inlineStr"/>
      <c r="B35" s="19" t="inlineStr">
        <is>
          <t>Gate result</t>
        </is>
      </c>
      <c r="C35" s="9" t="n"/>
      <c r="D35" s="9" t="n"/>
      <c r="E35" s="9" t="n"/>
      <c r="F35" s="25">
        <f>IF(COUNTIF(F29:F34,"Fail")&gt;0,"Excluded",IF(COUNTA(F29:F34)=0,"","Eligible"))</f>
        <v/>
      </c>
      <c r="G35" s="9" t="n"/>
      <c r="H35" s="25">
        <f>IF(COUNTIF(H29:H34,"Fail")&gt;0,"Excluded",IF(COUNTA(H29:H34)=0,"","Eligible"))</f>
        <v/>
      </c>
      <c r="I35" s="9" t="n"/>
      <c r="J35" s="25">
        <f>IF(COUNTIF(J29:J34,"Fail")&gt;0,"Excluded",IF(COUNTA(J29:J34)=0,"","Eligible"))</f>
        <v/>
      </c>
      <c r="K35" s="9" t="n"/>
      <c r="L35" s="25">
        <f>IF(COUNTIF(L29:L34,"Fail")&gt;0,"Excluded",IF(COUNTA(L29:L34)=0,"","Eligible"))</f>
        <v/>
      </c>
      <c r="M35" s="9" t="n"/>
      <c r="N35" s="25">
        <f>IF(COUNTIF(N29:N34,"Fail")&gt;0,"Excluded",IF(COUNTA(N29:N34)=0,"","Eligible"))</f>
        <v/>
      </c>
      <c r="O35" s="9" t="n"/>
    </row>
    <row r="37" ht="22" customHeight="1">
      <c r="A37" s="7" t="inlineStr">
        <is>
          <t>Weighted scoring: scores 0 to 10, weights in %, weighted = score x weight x 10 (total out of 100)</t>
        </is>
      </c>
    </row>
    <row r="38" ht="34" customHeight="1">
      <c r="A38" s="11" t="inlineStr">
        <is>
          <t>Ref</t>
        </is>
      </c>
      <c r="B38" s="11" t="inlineStr">
        <is>
          <t>Group</t>
        </is>
      </c>
      <c r="C38" s="11" t="inlineStr">
        <is>
          <t>Criterion</t>
        </is>
      </c>
      <c r="D38" s="11" t="inlineStr">
        <is>
          <t>Scoring guide (agree before bids open)</t>
        </is>
      </c>
      <c r="E38" s="11" t="inlineStr">
        <is>
          <t>Weight</t>
        </is>
      </c>
      <c r="F38" s="13">
        <f>F11&amp;" score"</f>
        <v/>
      </c>
      <c r="G38" s="13" t="inlineStr">
        <is>
          <t>Weighted</t>
        </is>
      </c>
      <c r="H38" s="13">
        <f>H11&amp;" score"</f>
        <v/>
      </c>
      <c r="I38" s="13" t="inlineStr">
        <is>
          <t>Weighted</t>
        </is>
      </c>
      <c r="J38" s="13">
        <f>J11&amp;" score"</f>
        <v/>
      </c>
      <c r="K38" s="13" t="inlineStr">
        <is>
          <t>Weighted</t>
        </is>
      </c>
      <c r="L38" s="13">
        <f>L11&amp;" score"</f>
        <v/>
      </c>
      <c r="M38" s="13" t="inlineStr">
        <is>
          <t>Weighted</t>
        </is>
      </c>
      <c r="N38" s="13">
        <f>N11&amp;" score"</f>
        <v/>
      </c>
      <c r="O38" s="13" t="inlineStr">
        <is>
          <t>Weighted</t>
        </is>
      </c>
    </row>
    <row r="39" ht="42" customHeight="1">
      <c r="A39" s="17" t="inlineStr">
        <is>
          <t>C1</t>
        </is>
      </c>
      <c r="B39" s="17" t="inlineStr">
        <is>
          <t>Commercial</t>
        </is>
      </c>
      <c r="C39" s="17" t="inlineStr">
        <is>
          <t>Like-for-like price (formula)</t>
        </is>
      </c>
      <c r="D39" s="17" t="inlineStr">
        <is>
          <t>Formula: 10 at the floor, 0 at the ceiling, straight line between. Uses the like-for-like price, not the headline.</t>
        </is>
      </c>
      <c r="E39" s="26" t="n">
        <v>0.2</v>
      </c>
      <c r="F39" s="27">
        <f>IF(OR(F21="",$D$6="",$D$7=""),"",MAX(0,MIN(10,10*($D$7-F21)/($D$7-$D$6))))</f>
        <v/>
      </c>
      <c r="G39" s="28">
        <f>IF(OR(F39="",$E39=""),"",F39*$E39*10)</f>
        <v/>
      </c>
      <c r="H39" s="27">
        <f>IF(OR(H21="",$D$6="",$D$7=""),"",MAX(0,MIN(10,10*($D$7-H21)/($D$7-$D$6))))</f>
        <v/>
      </c>
      <c r="I39" s="28">
        <f>IF(OR(H39="",$E39=""),"",H39*$E39*10)</f>
        <v/>
      </c>
      <c r="J39" s="27">
        <f>IF(OR(J21="",$D$6="",$D$7=""),"",MAX(0,MIN(10,10*($D$7-J21)/($D$7-$D$6))))</f>
        <v/>
      </c>
      <c r="K39" s="28">
        <f>IF(OR(J39="",$E39=""),"",J39*$E39*10)</f>
        <v/>
      </c>
      <c r="L39" s="27">
        <f>IF(OR(L21="",$D$6="",$D$7=""),"",MAX(0,MIN(10,10*($D$7-L21)/($D$7-$D$6))))</f>
        <v/>
      </c>
      <c r="M39" s="28">
        <f>IF(OR(L39="",$E39=""),"",L39*$E39*10)</f>
        <v/>
      </c>
      <c r="N39" s="27">
        <f>IF(OR(N21="",$D$6="",$D$7=""),"",MAX(0,MIN(10,10*($D$7-N21)/($D$7-$D$6))))</f>
        <v/>
      </c>
      <c r="O39" s="28">
        <f>IF(OR(N39="",$E39=""),"",N39*$E39*10)</f>
        <v/>
      </c>
    </row>
    <row r="40" ht="42" customHeight="1">
      <c r="A40" s="17" t="inlineStr">
        <is>
          <t>T1</t>
        </is>
      </c>
      <c r="B40" s="17" t="inlineStr">
        <is>
          <t>Technical</t>
        </is>
      </c>
      <c r="C40" s="17" t="inlineStr">
        <is>
          <t>Compliance with the outline specification (deviations list)</t>
        </is>
      </c>
      <c r="D40" s="17" t="inlineStr">
        <is>
          <t>10: no deviations. 5: deviations priced and acceptable. 0: key requirements not met.</t>
        </is>
      </c>
      <c r="E40" s="26" t="n">
        <v>0.15</v>
      </c>
      <c r="F40" s="16" t="n">
        <v>6</v>
      </c>
      <c r="G40" s="28">
        <f>IF(OR(F40="",$E40=""),"",F40*$E40*10)</f>
        <v/>
      </c>
      <c r="H40" s="16" t="n">
        <v>8</v>
      </c>
      <c r="I40" s="28">
        <f>IF(OR(H40="",$E40=""),"",H40*$E40*10)</f>
        <v/>
      </c>
      <c r="J40" s="16" t="n">
        <v>9</v>
      </c>
      <c r="K40" s="28">
        <f>IF(OR(J40="",$E40=""),"",J40*$E40*10)</f>
        <v/>
      </c>
      <c r="L40" s="16" t="n"/>
      <c r="M40" s="28">
        <f>IF(OR(L40="",$E40=""),"",L40*$E40*10)</f>
        <v/>
      </c>
      <c r="N40" s="16" t="n"/>
      <c r="O40" s="28">
        <f>IF(OR(N40="",$E40=""),"",N40*$E40*10)</f>
        <v/>
      </c>
    </row>
    <row r="41" ht="42" customHeight="1">
      <c r="A41" s="17" t="inlineStr">
        <is>
          <t>T2</t>
        </is>
      </c>
      <c r="B41" s="17" t="inlineStr">
        <is>
          <t>Technical</t>
        </is>
      </c>
      <c r="C41" s="17" t="inlineStr">
        <is>
          <t>Comparable yachts delivered (size, GT, code)</t>
        </is>
      </c>
      <c r="D41" s="17" t="inlineStr">
        <is>
          <t>10: several comparable yachts in the last 10 years, same code and GT band. 0: none.</t>
        </is>
      </c>
      <c r="E41" s="26" t="n">
        <v>0.1</v>
      </c>
      <c r="F41" s="16" t="n">
        <v>5</v>
      </c>
      <c r="G41" s="28">
        <f>IF(OR(F41="",$E41=""),"",F41*$E41*10)</f>
        <v/>
      </c>
      <c r="H41" s="16" t="n">
        <v>8</v>
      </c>
      <c r="I41" s="28">
        <f>IF(OR(H41="",$E41=""),"",H41*$E41*10)</f>
        <v/>
      </c>
      <c r="J41" s="16" t="n">
        <v>9</v>
      </c>
      <c r="K41" s="28">
        <f>IF(OR(J41="",$E41=""),"",J41*$E41*10)</f>
        <v/>
      </c>
      <c r="L41" s="16" t="n"/>
      <c r="M41" s="28">
        <f>IF(OR(L41="",$E41=""),"",L41*$E41*10)</f>
        <v/>
      </c>
      <c r="N41" s="16" t="n"/>
      <c r="O41" s="28">
        <f>IF(OR(N41="",$E41=""),"",N41*$E41*10)</f>
        <v/>
      </c>
    </row>
    <row r="42" ht="42" customHeight="1">
      <c r="A42" s="17" t="inlineStr">
        <is>
          <t>T3</t>
        </is>
      </c>
      <c r="B42" s="17" t="inlineStr">
        <is>
          <t>Technical</t>
        </is>
      </c>
      <c r="C42" s="17" t="inlineStr">
        <is>
          <t>Engineering capacity and proposed makers list</t>
        </is>
      </c>
      <c r="D42" s="17" t="inlineStr">
        <is>
          <t>10: in-house engineering sized for the job, makers list matches the spec. 0: engineering not resourced.</t>
        </is>
      </c>
      <c r="E42" s="26" t="n">
        <v>0.05</v>
      </c>
      <c r="F42" s="16" t="n">
        <v>6</v>
      </c>
      <c r="G42" s="28">
        <f>IF(OR(F42="",$E42=""),"",F42*$E42*10)</f>
        <v/>
      </c>
      <c r="H42" s="16" t="n">
        <v>7</v>
      </c>
      <c r="I42" s="28">
        <f>IF(OR(H42="",$E42=""),"",H42*$E42*10)</f>
        <v/>
      </c>
      <c r="J42" s="16" t="n">
        <v>8</v>
      </c>
      <c r="K42" s="28">
        <f>IF(OR(J42="",$E42=""),"",J42*$E42*10)</f>
        <v/>
      </c>
      <c r="L42" s="16" t="n"/>
      <c r="M42" s="28">
        <f>IF(OR(L42="",$E42=""),"",L42*$E42*10)</f>
        <v/>
      </c>
      <c r="N42" s="16" t="n"/>
      <c r="O42" s="28">
        <f>IF(OR(N42="",$E42=""),"",N42*$E42*10)</f>
        <v/>
      </c>
    </row>
    <row r="43" ht="42" customHeight="1">
      <c r="A43" s="17" t="inlineStr">
        <is>
          <t>C2</t>
        </is>
      </c>
      <c r="B43" s="17" t="inlineStr">
        <is>
          <t>Commercial</t>
        </is>
      </c>
      <c r="C43" s="17" t="inlineStr">
        <is>
          <t>Payment schedule and security offered</t>
        </is>
      </c>
      <c r="D43" s="17" t="inlineStr">
        <is>
          <t>10: back-loaded payments, on-demand refund guarantee from first instalment. 0: front-loaded, security weak.</t>
        </is>
      </c>
      <c r="E43" s="26" t="n">
        <v>0.1</v>
      </c>
      <c r="F43" s="16" t="n">
        <v>5</v>
      </c>
      <c r="G43" s="28">
        <f>IF(OR(F43="",$E43=""),"",F43*$E43*10)</f>
        <v/>
      </c>
      <c r="H43" s="16" t="n">
        <v>7</v>
      </c>
      <c r="I43" s="28">
        <f>IF(OR(H43="",$E43=""),"",H43*$E43*10)</f>
        <v/>
      </c>
      <c r="J43" s="16" t="n">
        <v>8</v>
      </c>
      <c r="K43" s="28">
        <f>IF(OR(J43="",$E43=""),"",J43*$E43*10)</f>
        <v/>
      </c>
      <c r="L43" s="16" t="n"/>
      <c r="M43" s="28">
        <f>IF(OR(L43="",$E43=""),"",L43*$E43*10)</f>
        <v/>
      </c>
      <c r="N43" s="16" t="n"/>
      <c r="O43" s="28">
        <f>IF(OR(N43="",$E43=""),"",N43*$E43*10)</f>
        <v/>
      </c>
    </row>
    <row r="44" ht="42" customHeight="1">
      <c r="A44" s="17" t="inlineStr">
        <is>
          <t>S1</t>
        </is>
      </c>
      <c r="B44" s="17" t="inlineStr">
        <is>
          <t>Schedule</t>
        </is>
      </c>
      <c r="C44" s="17" t="inlineStr">
        <is>
          <t>Delivery date against the Owner's target</t>
        </is>
      </c>
      <c r="D44" s="17" t="inlineStr">
        <is>
          <t>10: on or before target. Minus 1.5 per month late (guide, not a formula).</t>
        </is>
      </c>
      <c r="E44" s="26" t="n">
        <v>0.1</v>
      </c>
      <c r="F44" s="16" t="n">
        <v>4</v>
      </c>
      <c r="G44" s="28">
        <f>IF(OR(F44="",$E44=""),"",F44*$E44*10)</f>
        <v/>
      </c>
      <c r="H44" s="16" t="n">
        <v>8</v>
      </c>
      <c r="I44" s="28">
        <f>IF(OR(H44="",$E44=""),"",H44*$E44*10)</f>
        <v/>
      </c>
      <c r="J44" s="16" t="n">
        <v>3</v>
      </c>
      <c r="K44" s="28">
        <f>IF(OR(J44="",$E44=""),"",J44*$E44*10)</f>
        <v/>
      </c>
      <c r="L44" s="16" t="n"/>
      <c r="M44" s="28">
        <f>IF(OR(L44="",$E44=""),"",L44*$E44*10)</f>
        <v/>
      </c>
      <c r="N44" s="16" t="n"/>
      <c r="O44" s="28">
        <f>IF(OR(N44="",$E44=""),"",N44*$E44*10)</f>
        <v/>
      </c>
    </row>
    <row r="45" ht="42" customHeight="1">
      <c r="A45" s="17" t="inlineStr">
        <is>
          <t>S2</t>
        </is>
      </c>
      <c r="B45" s="17" t="inlineStr">
        <is>
          <t>Schedule</t>
        </is>
      </c>
      <c r="C45" s="17" t="inlineStr">
        <is>
          <t>Slot credibility (order book, hull source, concurrent builds)</t>
        </is>
      </c>
      <c r="D45" s="17" t="inlineStr">
        <is>
          <t>10: slot evidenced by order book and shed plan, hull built in house. 0: slot depends on other builds finishing.</t>
        </is>
      </c>
      <c r="E45" s="26" t="n">
        <v>0.1</v>
      </c>
      <c r="F45" s="16" t="n">
        <v>4</v>
      </c>
      <c r="G45" s="28">
        <f>IF(OR(F45="",$E45=""),"",F45*$E45*10)</f>
        <v/>
      </c>
      <c r="H45" s="16" t="n">
        <v>7</v>
      </c>
      <c r="I45" s="28">
        <f>IF(OR(H45="",$E45=""),"",H45*$E45*10)</f>
        <v/>
      </c>
      <c r="J45" s="16" t="n">
        <v>6</v>
      </c>
      <c r="K45" s="28">
        <f>IF(OR(J45="",$E45=""),"",J45*$E45*10)</f>
        <v/>
      </c>
      <c r="L45" s="16" t="n"/>
      <c r="M45" s="28">
        <f>IF(OR(L45="",$E45=""),"",L45*$E45*10)</f>
        <v/>
      </c>
      <c r="N45" s="16" t="n"/>
      <c r="O45" s="28">
        <f>IF(OR(N45="",$E45=""),"",N45*$E45*10)</f>
        <v/>
      </c>
    </row>
    <row r="46" ht="42" customHeight="1">
      <c r="A46" s="17" t="inlineStr">
        <is>
          <t>R1</t>
        </is>
      </c>
      <c r="B46" s="17" t="inlineStr">
        <is>
          <t>Risk</t>
        </is>
      </c>
      <c r="C46" s="17" t="inlineStr">
        <is>
          <t>Financial strength and refund guarantee capacity</t>
        </is>
      </c>
      <c r="D46" s="17" t="inlineStr">
        <is>
          <t>10: audited accounts reviewed, bank confirms guarantee capacity. 0: no evidence.</t>
        </is>
      </c>
      <c r="E46" s="26" t="n">
        <v>0.1</v>
      </c>
      <c r="F46" s="16" t="n">
        <v>4</v>
      </c>
      <c r="G46" s="28">
        <f>IF(OR(F46="",$E46=""),"",F46*$E46*10)</f>
        <v/>
      </c>
      <c r="H46" s="16" t="n">
        <v>7</v>
      </c>
      <c r="I46" s="28">
        <f>IF(OR(H46="",$E46=""),"",H46*$E46*10)</f>
        <v/>
      </c>
      <c r="J46" s="16" t="n">
        <v>8</v>
      </c>
      <c r="K46" s="28">
        <f>IF(OR(J46="",$E46=""),"",J46*$E46*10)</f>
        <v/>
      </c>
      <c r="L46" s="16" t="n"/>
      <c r="M46" s="28">
        <f>IF(OR(L46="",$E46=""),"",L46*$E46*10)</f>
        <v/>
      </c>
      <c r="N46" s="16" t="n"/>
      <c r="O46" s="28">
        <f>IF(OR(N46="",$E46=""),"",N46*$E46*10)</f>
        <v/>
      </c>
    </row>
    <row r="47" ht="42" customHeight="1">
      <c r="A47" s="17" t="inlineStr">
        <is>
          <t>R2</t>
        </is>
      </c>
      <c r="B47" s="17" t="inlineStr">
        <is>
          <t>Risk</t>
        </is>
      </c>
      <c r="C47" s="17" t="inlineStr">
        <is>
          <t>Mark-up of the Owner's key contract terms</t>
        </is>
      </c>
      <c r="D47" s="17" t="inlineStr">
        <is>
          <t>10: key terms accepted. 0: key terms rejected.</t>
        </is>
      </c>
      <c r="E47" s="26" t="n">
        <v>0.05</v>
      </c>
      <c r="F47" s="16" t="n">
        <v>5</v>
      </c>
      <c r="G47" s="28">
        <f>IF(OR(F47="",$E47=""),"",F47*$E47*10)</f>
        <v/>
      </c>
      <c r="H47" s="16" t="n">
        <v>6</v>
      </c>
      <c r="I47" s="28">
        <f>IF(OR(H47="",$E47=""),"",H47*$E47*10)</f>
        <v/>
      </c>
      <c r="J47" s="16" t="n">
        <v>5</v>
      </c>
      <c r="K47" s="28">
        <f>IF(OR(J47="",$E47=""),"",J47*$E47*10)</f>
        <v/>
      </c>
      <c r="L47" s="16" t="n"/>
      <c r="M47" s="28">
        <f>IF(OR(L47="",$E47=""),"",L47*$E47*10)</f>
        <v/>
      </c>
      <c r="N47" s="16" t="n"/>
      <c r="O47" s="28">
        <f>IF(OR(N47="",$E47=""),"",N47*$E47*10)</f>
        <v/>
      </c>
    </row>
    <row r="48" ht="42" customHeight="1">
      <c r="A48" s="17" t="inlineStr">
        <is>
          <t>R3</t>
        </is>
      </c>
      <c r="B48" s="17" t="inlineStr">
        <is>
          <t>Risk</t>
        </is>
      </c>
      <c r="C48" s="17" t="inlineStr">
        <is>
          <t>Reference checks with owners and captains</t>
        </is>
      </c>
      <c r="D48" s="17" t="inlineStr">
        <is>
          <t>10: owners and captains confirm quality, time and cooperation. 0: negative or refused.</t>
        </is>
      </c>
      <c r="E48" s="26" t="n">
        <v>0.05</v>
      </c>
      <c r="F48" s="16" t="n">
        <v>6</v>
      </c>
      <c r="G48" s="28">
        <f>IF(OR(F48="",$E48=""),"",F48*$E48*10)</f>
        <v/>
      </c>
      <c r="H48" s="16" t="n">
        <v>8</v>
      </c>
      <c r="I48" s="28">
        <f>IF(OR(H48="",$E48=""),"",H48*$E48*10)</f>
        <v/>
      </c>
      <c r="J48" s="16" t="n">
        <v>8</v>
      </c>
      <c r="K48" s="28">
        <f>IF(OR(J48="",$E48=""),"",J48*$E48*10)</f>
        <v/>
      </c>
      <c r="L48" s="16" t="n"/>
      <c r="M48" s="28">
        <f>IF(OR(L48="",$E48=""),"",L48*$E48*10)</f>
        <v/>
      </c>
      <c r="N48" s="16" t="n"/>
      <c r="O48" s="28">
        <f>IF(OR(N48="",$E48=""),"",N48*$E48*10)</f>
        <v/>
      </c>
    </row>
    <row r="49" ht="42" customHeight="1">
      <c r="A49" s="17" t="n"/>
      <c r="B49" s="17" t="n"/>
      <c r="C49" s="17" t="n"/>
      <c r="D49" s="17" t="n"/>
      <c r="E49" s="26" t="n"/>
      <c r="F49" s="16" t="n"/>
      <c r="G49" s="28">
        <f>IF(OR(F49="",$E49=""),"",F49*$E49*10)</f>
        <v/>
      </c>
      <c r="H49" s="16" t="n"/>
      <c r="I49" s="28">
        <f>IF(OR(H49="",$E49=""),"",H49*$E49*10)</f>
        <v/>
      </c>
      <c r="J49" s="16" t="n"/>
      <c r="K49" s="28">
        <f>IF(OR(J49="",$E49=""),"",J49*$E49*10)</f>
        <v/>
      </c>
      <c r="L49" s="16" t="n"/>
      <c r="M49" s="28">
        <f>IF(OR(L49="",$E49=""),"",L49*$E49*10)</f>
        <v/>
      </c>
      <c r="N49" s="16" t="n"/>
      <c r="O49" s="28">
        <f>IF(OR(N49="",$E49=""),"",N49*$E49*10)</f>
        <v/>
      </c>
    </row>
    <row r="50" ht="42" customHeight="1">
      <c r="A50" s="17" t="n"/>
      <c r="B50" s="17" t="n"/>
      <c r="C50" s="17" t="n"/>
      <c r="D50" s="17" t="n"/>
      <c r="E50" s="26" t="n"/>
      <c r="F50" s="16" t="n"/>
      <c r="G50" s="28">
        <f>IF(OR(F50="",$E50=""),"",F50*$E50*10)</f>
        <v/>
      </c>
      <c r="H50" s="16" t="n"/>
      <c r="I50" s="28">
        <f>IF(OR(H50="",$E50=""),"",H50*$E50*10)</f>
        <v/>
      </c>
      <c r="J50" s="16" t="n"/>
      <c r="K50" s="28">
        <f>IF(OR(J50="",$E50=""),"",J50*$E50*10)</f>
        <v/>
      </c>
      <c r="L50" s="16" t="n"/>
      <c r="M50" s="28">
        <f>IF(OR(L50="",$E50=""),"",L50*$E50*10)</f>
        <v/>
      </c>
      <c r="N50" s="16" t="n"/>
      <c r="O50" s="28">
        <f>IF(OR(N50="",$E50=""),"",N50*$E50*10)</f>
        <v/>
      </c>
    </row>
    <row r="51" ht="42" customHeight="1">
      <c r="A51" s="17" t="n"/>
      <c r="B51" s="17" t="n"/>
      <c r="C51" s="17" t="n"/>
      <c r="D51" s="17" t="n"/>
      <c r="E51" s="26" t="n"/>
      <c r="F51" s="16" t="n"/>
      <c r="G51" s="28">
        <f>IF(OR(F51="",$E51=""),"",F51*$E51*10)</f>
        <v/>
      </c>
      <c r="H51" s="16" t="n"/>
      <c r="I51" s="28">
        <f>IF(OR(H51="",$E51=""),"",H51*$E51*10)</f>
        <v/>
      </c>
      <c r="J51" s="16" t="n"/>
      <c r="K51" s="28">
        <f>IF(OR(J51="",$E51=""),"",J51*$E51*10)</f>
        <v/>
      </c>
      <c r="L51" s="16" t="n"/>
      <c r="M51" s="28">
        <f>IF(OR(L51="",$E51=""),"",L51*$E51*10)</f>
        <v/>
      </c>
      <c r="N51" s="16" t="n"/>
      <c r="O51" s="28">
        <f>IF(OR(N51="",$E51=""),"",N51*$E51*10)</f>
        <v/>
      </c>
    </row>
    <row r="52" ht="42" customHeight="1">
      <c r="A52" s="17" t="n"/>
      <c r="B52" s="17" t="n"/>
      <c r="C52" s="17" t="n"/>
      <c r="D52" s="17" t="n"/>
      <c r="E52" s="26" t="n"/>
      <c r="F52" s="16" t="n"/>
      <c r="G52" s="28">
        <f>IF(OR(F52="",$E52=""),"",F52*$E52*10)</f>
        <v/>
      </c>
      <c r="H52" s="16" t="n"/>
      <c r="I52" s="28">
        <f>IF(OR(H52="",$E52=""),"",H52*$E52*10)</f>
        <v/>
      </c>
      <c r="J52" s="16" t="n"/>
      <c r="K52" s="28">
        <f>IF(OR(J52="",$E52=""),"",J52*$E52*10)</f>
        <v/>
      </c>
      <c r="L52" s="16" t="n"/>
      <c r="M52" s="28">
        <f>IF(OR(L52="",$E52=""),"",L52*$E52*10)</f>
        <v/>
      </c>
      <c r="N52" s="16" t="n"/>
      <c r="O52" s="28">
        <f>IF(OR(N52="",$E52=""),"",N52*$E52*10)</f>
        <v/>
      </c>
    </row>
    <row r="53">
      <c r="A53" s="29" t="inlineStr">
        <is>
          <t>Total weight / weighted score out of 100</t>
        </is>
      </c>
      <c r="E53" s="30">
        <f>SUM(E39:E52)</f>
        <v/>
      </c>
      <c r="F53" s="22" t="n"/>
      <c r="G53" s="31">
        <f>IF(COUNT(G39:G52)=0,"",SUM(G39:G52))</f>
        <v/>
      </c>
      <c r="H53" s="22" t="n"/>
      <c r="I53" s="31">
        <f>IF(COUNT(I39:I52)=0,"",SUM(I39:I52))</f>
        <v/>
      </c>
      <c r="J53" s="22" t="n"/>
      <c r="K53" s="31">
        <f>IF(COUNT(K39:K52)=0,"",SUM(K39:K52))</f>
        <v/>
      </c>
      <c r="L53" s="22" t="n"/>
      <c r="M53" s="31">
        <f>IF(COUNT(M39:M52)=0,"",SUM(M39:M52))</f>
        <v/>
      </c>
      <c r="N53" s="22" t="n"/>
      <c r="O53" s="31">
        <f>IF(COUNT(O39:O52)=0,"",SUM(O39:O52))</f>
        <v/>
      </c>
    </row>
    <row r="54">
      <c r="A54" s="32" t="inlineStr">
        <is>
          <t>Weights total 100%?</t>
        </is>
      </c>
      <c r="D54" s="33">
        <f>IF(COUNT(E39:E52)=0,"Enter weights",IF(ABS(E53-1)&lt;0.0001,"OK: weights total 100%","CHECK: weights total "&amp;TEXT(E53,"0%")&amp;", not 100%"))</f>
        <v/>
      </c>
    </row>
    <row r="55">
      <c r="A55" s="34" t="inlineStr">
        <is>
          <t>Score counted for ranking (blank if excluded at the gates)</t>
        </is>
      </c>
      <c r="F55" s="28">
        <f>IF(OR(G53="",F35="Excluded"),"",G53)</f>
        <v/>
      </c>
      <c r="H55" s="28">
        <f>IF(OR(I53="",H35="Excluded"),"",I53)</f>
        <v/>
      </c>
      <c r="J55" s="28">
        <f>IF(OR(K53="",J35="Excluded"),"",K53)</f>
        <v/>
      </c>
      <c r="L55" s="28">
        <f>IF(OR(M53="",L35="Excluded"),"",M53)</f>
        <v/>
      </c>
      <c r="N55" s="28">
        <f>IF(OR(O53="",N35="Excluded"),"",O53)</f>
        <v/>
      </c>
    </row>
    <row r="56">
      <c r="A56" s="32" t="inlineStr">
        <is>
          <t>Rank (only when weights total 100%)</t>
        </is>
      </c>
      <c r="F56" s="35">
        <f>IF(F35="Excluded","Excluded",IF(OR(F55="",LEFT($D$54,2)&lt;&gt;"OK"),"",1+COUNTIF($F$55:$O$55,"&gt;"&amp;F55)))</f>
        <v/>
      </c>
      <c r="H56" s="35">
        <f>IF(H35="Excluded","Excluded",IF(OR(H55="",LEFT($D$54,2)&lt;&gt;"OK"),"",1+COUNTIF($F$55:$O$55,"&gt;"&amp;H55)))</f>
        <v/>
      </c>
      <c r="J56" s="35">
        <f>IF(J35="Excluded","Excluded",IF(OR(J55="",LEFT($D$54,2)&lt;&gt;"OK"),"",1+COUNTIF($F$55:$O$55,"&gt;"&amp;J55)))</f>
        <v/>
      </c>
      <c r="L56" s="35">
        <f>IF(L35="Excluded","Excluded",IF(OR(L55="",LEFT($D$54,2)&lt;&gt;"OK"),"",1+COUNTIF($F$55:$O$55,"&gt;"&amp;L55)))</f>
        <v/>
      </c>
      <c r="N56" s="35">
        <f>IF(N35="Excluded","Excluded",IF(OR(N55="",LEFT($D$54,2)&lt;&gt;"OK"),"",1+COUNTIF($F$55:$O$55,"&gt;"&amp;N55)))</f>
        <v/>
      </c>
    </row>
    <row r="58">
      <c r="A58" s="34" t="inlineStr">
        <is>
          <t>Subtotal: Technical</t>
        </is>
      </c>
      <c r="E58" s="36">
        <f>SUMIF($B$39:$B$52,"Technical",$E$39:$E$52)</f>
        <v/>
      </c>
      <c r="F58" s="28">
        <f>IF(G53="","",SUMIF($B$39:$B$52,"Technical",G39:G52))</f>
        <v/>
      </c>
      <c r="H58" s="28">
        <f>IF(I53="","",SUMIF($B$39:$B$52,"Technical",I39:I52))</f>
        <v/>
      </c>
      <c r="J58" s="28">
        <f>IF(K53="","",SUMIF($B$39:$B$52,"Technical",K39:K52))</f>
        <v/>
      </c>
      <c r="L58" s="28">
        <f>IF(M53="","",SUMIF($B$39:$B$52,"Technical",M39:M52))</f>
        <v/>
      </c>
      <c r="N58" s="28">
        <f>IF(O53="","",SUMIF($B$39:$B$52,"Technical",O39:O52))</f>
        <v/>
      </c>
    </row>
    <row r="59">
      <c r="A59" s="34" t="inlineStr">
        <is>
          <t>Subtotal: Commercial</t>
        </is>
      </c>
      <c r="E59" s="36">
        <f>SUMIF($B$39:$B$52,"Commercial",$E$39:$E$52)</f>
        <v/>
      </c>
      <c r="F59" s="28">
        <f>IF(G53="","",SUMIF($B$39:$B$52,"Commercial",G39:G52))</f>
        <v/>
      </c>
      <c r="H59" s="28">
        <f>IF(I53="","",SUMIF($B$39:$B$52,"Commercial",I39:I52))</f>
        <v/>
      </c>
      <c r="J59" s="28">
        <f>IF(K53="","",SUMIF($B$39:$B$52,"Commercial",K39:K52))</f>
        <v/>
      </c>
      <c r="L59" s="28">
        <f>IF(M53="","",SUMIF($B$39:$B$52,"Commercial",M39:M52))</f>
        <v/>
      </c>
      <c r="N59" s="28">
        <f>IF(O53="","",SUMIF($B$39:$B$52,"Commercial",O39:O52))</f>
        <v/>
      </c>
    </row>
    <row r="60">
      <c r="A60" s="34" t="inlineStr">
        <is>
          <t>Subtotal: Schedule</t>
        </is>
      </c>
      <c r="E60" s="36">
        <f>SUMIF($B$39:$B$52,"Schedule",$E$39:$E$52)</f>
        <v/>
      </c>
      <c r="F60" s="28">
        <f>IF(G53="","",SUMIF($B$39:$B$52,"Schedule",G39:G52))</f>
        <v/>
      </c>
      <c r="H60" s="28">
        <f>IF(I53="","",SUMIF($B$39:$B$52,"Schedule",I39:I52))</f>
        <v/>
      </c>
      <c r="J60" s="28">
        <f>IF(K53="","",SUMIF($B$39:$B$52,"Schedule",K39:K52))</f>
        <v/>
      </c>
      <c r="L60" s="28">
        <f>IF(M53="","",SUMIF($B$39:$B$52,"Schedule",M39:M52))</f>
        <v/>
      </c>
      <c r="N60" s="28">
        <f>IF(O53="","",SUMIF($B$39:$B$52,"Schedule",O39:O52))</f>
        <v/>
      </c>
    </row>
    <row r="61">
      <c r="A61" s="34" t="inlineStr">
        <is>
          <t>Subtotal: Risk</t>
        </is>
      </c>
      <c r="E61" s="36">
        <f>SUMIF($B$39:$B$52,"Risk",$E$39:$E$52)</f>
        <v/>
      </c>
      <c r="F61" s="28">
        <f>IF(G53="","",SUMIF($B$39:$B$52,"Risk",G39:G52))</f>
        <v/>
      </c>
      <c r="H61" s="28">
        <f>IF(I53="","",SUMIF($B$39:$B$52,"Risk",I39:I52))</f>
        <v/>
      </c>
      <c r="J61" s="28">
        <f>IF(K53="","",SUMIF($B$39:$B$52,"Risk",K39:K52))</f>
        <v/>
      </c>
      <c r="L61" s="28">
        <f>IF(M53="","",SUMIF($B$39:$B$52,"Risk",M39:M52))</f>
        <v/>
      </c>
      <c r="N61" s="28">
        <f>IF(O53="","",SUMIF($B$39:$B$52,"Risk",O39:O52))</f>
        <v/>
      </c>
    </row>
    <row r="63" ht="22" customHeight="1">
      <c r="A63" s="7" t="inlineStr">
        <is>
          <t>Notes per yard: red flags, open clarifications, conditions for the LOI</t>
        </is>
      </c>
    </row>
    <row r="64" ht="34" customHeight="1">
      <c r="A64" s="11" t="inlineStr">
        <is>
          <t>Topic</t>
        </is>
      </c>
      <c r="B64" s="12" t="n"/>
      <c r="C64" s="12" t="n"/>
      <c r="D64" s="12" t="n"/>
      <c r="E64" s="12" t="n"/>
      <c r="F64" s="13">
        <f>F11</f>
        <v/>
      </c>
      <c r="G64" s="12" t="n"/>
      <c r="H64" s="13">
        <f>H11</f>
        <v/>
      </c>
      <c r="I64" s="12" t="n"/>
      <c r="J64" s="13">
        <f>J11</f>
        <v/>
      </c>
      <c r="K64" s="12" t="n"/>
      <c r="L64" s="13">
        <f>L11</f>
        <v/>
      </c>
      <c r="M64" s="12" t="n"/>
      <c r="N64" s="13">
        <f>N11</f>
        <v/>
      </c>
      <c r="O64" s="12" t="n"/>
    </row>
    <row r="65" ht="58" customHeight="1">
      <c r="A65" s="14" t="inlineStr"/>
      <c r="B65" s="15" t="inlineStr">
        <is>
          <t>Main strengths</t>
        </is>
      </c>
      <c r="C65" s="9" t="n"/>
      <c r="D65" s="9" t="n"/>
      <c r="E65" s="9" t="n"/>
      <c r="F65" s="24" t="inlineStr">
        <is>
          <t>Lowest headline price</t>
        </is>
      </c>
      <c r="G65" s="9" t="n"/>
      <c r="H65" s="24" t="inlineStr">
        <is>
          <t>Delivery on target; comparable 45 to 50 m yachts delivered</t>
        </is>
      </c>
      <c r="I65" s="9" t="n"/>
      <c r="J65" s="24" t="inlineStr">
        <is>
          <t>Strongest technical offer; 24-month warranty offered</t>
        </is>
      </c>
      <c r="K65" s="9" t="n"/>
      <c r="L65" s="24" t="n"/>
      <c r="M65" s="9" t="n"/>
      <c r="N65" s="24" t="n"/>
      <c r="O65" s="9" t="n"/>
    </row>
    <row r="66" ht="58" customHeight="1">
      <c r="A66" s="14" t="inlineStr"/>
      <c r="B66" s="15" t="inlineStr">
        <is>
          <t>Red flags</t>
        </is>
      </c>
      <c r="C66" s="9" t="n"/>
      <c r="D66" s="9" t="n"/>
      <c r="E66" s="9" t="n"/>
      <c r="F66" s="24" t="inlineStr">
        <is>
          <t>Hull built at a subcontract yard; slot follows a current build; refund guarantee bank not yet named</t>
        </is>
      </c>
      <c r="G66" s="9" t="n"/>
      <c r="H66" s="24" t="inlineStr">
        <is>
          <t>Loose furniture allowance set low in the bid</t>
        </is>
      </c>
      <c r="I66" s="9" t="n"/>
      <c r="J66" s="24" t="inlineStr">
        <is>
          <t>Next free slot gives delivery at month 36; material escalation clause</t>
        </is>
      </c>
      <c r="K66" s="9" t="n"/>
      <c r="L66" s="24" t="n"/>
      <c r="M66" s="9" t="n"/>
      <c r="N66" s="24" t="n"/>
      <c r="O66" s="9" t="n"/>
    </row>
    <row r="67" ht="58" customHeight="1">
      <c r="A67" s="14" t="inlineStr"/>
      <c r="B67" s="15" t="inlineStr">
        <is>
          <t>Open clarifications</t>
        </is>
      </c>
      <c r="C67" s="9" t="n"/>
      <c r="D67" s="9" t="n"/>
      <c r="E67" s="9" t="n"/>
      <c r="F67" s="24" t="inlineStr">
        <is>
          <t>Bank letter for the guarantee; shed plan for months 1 to 12</t>
        </is>
      </c>
      <c r="G67" s="9" t="n"/>
      <c r="H67" s="24" t="inlineStr">
        <is>
          <t>Makers list alternatives for stabilisers</t>
        </is>
      </c>
      <c r="I67" s="9" t="n"/>
      <c r="J67" s="24" t="inlineStr">
        <is>
          <t>Can the slot move earlier?</t>
        </is>
      </c>
      <c r="K67" s="9" t="n"/>
      <c r="L67" s="24" t="n"/>
      <c r="M67" s="9" t="n"/>
      <c r="N67" s="24" t="n"/>
      <c r="O67" s="9" t="n"/>
    </row>
    <row r="68" ht="58" customHeight="1">
      <c r="A68" s="14" t="inlineStr"/>
      <c r="B68" s="15" t="inlineStr">
        <is>
          <t>Conditions before an LOI</t>
        </is>
      </c>
      <c r="C68" s="9" t="n"/>
      <c r="D68" s="9" t="n"/>
      <c r="E68" s="9" t="n"/>
      <c r="F68" s="24" t="inlineStr">
        <is>
          <t>Not proposed for LOI</t>
        </is>
      </c>
      <c r="G68" s="9" t="n"/>
      <c r="H68" s="24" t="inlineStr">
        <is>
          <t>Slot held for 8 weeks; exclusivity; deposit terms agreed by counsel</t>
        </is>
      </c>
      <c r="I68" s="9" t="n"/>
      <c r="J68" s="24" t="inlineStr">
        <is>
          <t>Kept as reserve while the LOI with Yard B runs</t>
        </is>
      </c>
      <c r="K68" s="9" t="n"/>
      <c r="L68" s="24" t="n"/>
      <c r="M68" s="9" t="n"/>
      <c r="N68" s="24" t="n"/>
      <c r="O68" s="9" t="n"/>
    </row>
  </sheetData>
  <mergeCells count="217">
    <mergeCell ref="L17:M17"/>
    <mergeCell ref="H35:I35"/>
    <mergeCell ref="N11:O11"/>
    <mergeCell ref="N20:O20"/>
    <mergeCell ref="F16:G16"/>
    <mergeCell ref="F29:G29"/>
    <mergeCell ref="B65:E65"/>
    <mergeCell ref="F68:G68"/>
    <mergeCell ref="F25:G25"/>
    <mergeCell ref="B68:E68"/>
    <mergeCell ref="J19:K19"/>
    <mergeCell ref="L66:M66"/>
    <mergeCell ref="L19:M19"/>
    <mergeCell ref="J28:K28"/>
    <mergeCell ref="H55:I55"/>
    <mergeCell ref="J59:K59"/>
    <mergeCell ref="L28:M28"/>
    <mergeCell ref="N66:O66"/>
    <mergeCell ref="N22:O22"/>
    <mergeCell ref="A3:O3"/>
    <mergeCell ref="J60:K60"/>
    <mergeCell ref="J68:K68"/>
    <mergeCell ref="L12:M12"/>
    <mergeCell ref="L68:M68"/>
    <mergeCell ref="A58:D58"/>
    <mergeCell ref="N12:O12"/>
    <mergeCell ref="F15:G15"/>
    <mergeCell ref="N68:O68"/>
    <mergeCell ref="A5:O5"/>
    <mergeCell ref="L14:M14"/>
    <mergeCell ref="N61:O61"/>
    <mergeCell ref="A60:D60"/>
    <mergeCell ref="N14:O14"/>
    <mergeCell ref="B22:E22"/>
    <mergeCell ref="B31:E31"/>
    <mergeCell ref="L29:M29"/>
    <mergeCell ref="N29:O29"/>
    <mergeCell ref="B12:E12"/>
    <mergeCell ref="B21:E21"/>
    <mergeCell ref="F23:G23"/>
    <mergeCell ref="J31:K31"/>
    <mergeCell ref="F13:G13"/>
    <mergeCell ref="L31:M31"/>
    <mergeCell ref="H13:I13"/>
    <mergeCell ref="F56:G56"/>
    <mergeCell ref="N31:O31"/>
    <mergeCell ref="H65:I65"/>
    <mergeCell ref="B14:E14"/>
    <mergeCell ref="B23:E23"/>
    <mergeCell ref="J21:K21"/>
    <mergeCell ref="L21:M21"/>
    <mergeCell ref="N15:O15"/>
    <mergeCell ref="B13:E13"/>
    <mergeCell ref="N24:O24"/>
    <mergeCell ref="A6:C6"/>
    <mergeCell ref="H15:I15"/>
    <mergeCell ref="H23:I23"/>
    <mergeCell ref="L65:M65"/>
    <mergeCell ref="J23:K23"/>
    <mergeCell ref="J58:K58"/>
    <mergeCell ref="N65:O65"/>
    <mergeCell ref="J64:K64"/>
    <mergeCell ref="N35:O35"/>
    <mergeCell ref="A53:D53"/>
    <mergeCell ref="L16:M16"/>
    <mergeCell ref="N16:O16"/>
    <mergeCell ref="F19:G19"/>
    <mergeCell ref="F34:G34"/>
    <mergeCell ref="N25:O25"/>
    <mergeCell ref="B33:E33"/>
    <mergeCell ref="A27:O27"/>
    <mergeCell ref="B32:E32"/>
    <mergeCell ref="H56:I56"/>
    <mergeCell ref="H68:I68"/>
    <mergeCell ref="H25:I25"/>
    <mergeCell ref="H34:I34"/>
    <mergeCell ref="F30:G30"/>
    <mergeCell ref="A2:O2"/>
    <mergeCell ref="J34:K34"/>
    <mergeCell ref="B35:E35"/>
    <mergeCell ref="F20:G20"/>
    <mergeCell ref="B16:E16"/>
    <mergeCell ref="F18:G18"/>
    <mergeCell ref="F33:G33"/>
    <mergeCell ref="A59:D59"/>
    <mergeCell ref="B25:E25"/>
    <mergeCell ref="F17:G17"/>
    <mergeCell ref="F66:G66"/>
    <mergeCell ref="B66:E66"/>
    <mergeCell ref="H17:I17"/>
    <mergeCell ref="L30:M30"/>
    <mergeCell ref="H11:I11"/>
    <mergeCell ref="B18:E18"/>
    <mergeCell ref="A55:E55"/>
    <mergeCell ref="J11:K11"/>
    <mergeCell ref="J20:K20"/>
    <mergeCell ref="A61:D61"/>
    <mergeCell ref="L20:M20"/>
    <mergeCell ref="N67:O67"/>
    <mergeCell ref="N28:O28"/>
    <mergeCell ref="F31:G31"/>
    <mergeCell ref="B11:E11"/>
    <mergeCell ref="H19:I19"/>
    <mergeCell ref="F28:G28"/>
    <mergeCell ref="H28:I28"/>
    <mergeCell ref="J22:K22"/>
    <mergeCell ref="N13:O13"/>
    <mergeCell ref="L22:M22"/>
    <mergeCell ref="B67:E67"/>
    <mergeCell ref="F61:G61"/>
    <mergeCell ref="H12:I12"/>
    <mergeCell ref="N30:O30"/>
    <mergeCell ref="J12:K12"/>
    <mergeCell ref="L59:M59"/>
    <mergeCell ref="B29:E29"/>
    <mergeCell ref="H14:I14"/>
    <mergeCell ref="J61:K61"/>
    <mergeCell ref="A7:C7"/>
    <mergeCell ref="L61:M61"/>
    <mergeCell ref="N55:O55"/>
    <mergeCell ref="F64:G64"/>
    <mergeCell ref="J29:K29"/>
    <mergeCell ref="L32:M32"/>
    <mergeCell ref="N32:O32"/>
    <mergeCell ref="B15:E15"/>
    <mergeCell ref="B24:E24"/>
    <mergeCell ref="H31:I31"/>
    <mergeCell ref="H58:I58"/>
    <mergeCell ref="F21:G21"/>
    <mergeCell ref="N56:O56"/>
    <mergeCell ref="H21:I21"/>
    <mergeCell ref="J24:K24"/>
    <mergeCell ref="L24:M24"/>
    <mergeCell ref="H60:I60"/>
    <mergeCell ref="L18:M18"/>
    <mergeCell ref="L33:M33"/>
    <mergeCell ref="N18:O18"/>
    <mergeCell ref="N33:O33"/>
    <mergeCell ref="N58:O58"/>
    <mergeCell ref="J65:K65"/>
    <mergeCell ref="N17:O17"/>
    <mergeCell ref="J35:K35"/>
    <mergeCell ref="L35:M35"/>
    <mergeCell ref="A63:O63"/>
    <mergeCell ref="H16:I16"/>
    <mergeCell ref="A10:O10"/>
    <mergeCell ref="L58:M58"/>
    <mergeCell ref="J16:K16"/>
    <mergeCell ref="J25:K25"/>
    <mergeCell ref="L25:M25"/>
    <mergeCell ref="N19:O19"/>
    <mergeCell ref="F22:G22"/>
    <mergeCell ref="H22:I22"/>
    <mergeCell ref="N59:O59"/>
    <mergeCell ref="H66:I66"/>
    <mergeCell ref="J66:K66"/>
    <mergeCell ref="L60:M60"/>
    <mergeCell ref="N60:O60"/>
    <mergeCell ref="B17:E17"/>
    <mergeCell ref="L11:M11"/>
    <mergeCell ref="F14:G14"/>
    <mergeCell ref="B19:E19"/>
    <mergeCell ref="B34:E34"/>
    <mergeCell ref="D54:E54"/>
    <mergeCell ref="B28:E28"/>
    <mergeCell ref="H30:I30"/>
    <mergeCell ref="A54:C54"/>
    <mergeCell ref="F11:G11"/>
    <mergeCell ref="H67:I67"/>
    <mergeCell ref="H20:I20"/>
    <mergeCell ref="J67:K67"/>
    <mergeCell ref="L67:M67"/>
    <mergeCell ref="H29:I29"/>
    <mergeCell ref="A64:E64"/>
    <mergeCell ref="J14:K14"/>
    <mergeCell ref="F65:G65"/>
    <mergeCell ref="B30:E30"/>
    <mergeCell ref="A37:O37"/>
    <mergeCell ref="B20:E20"/>
    <mergeCell ref="J13:K13"/>
    <mergeCell ref="L13:M13"/>
    <mergeCell ref="F59:G59"/>
    <mergeCell ref="J30:K30"/>
    <mergeCell ref="F12:G12"/>
    <mergeCell ref="N21:O21"/>
    <mergeCell ref="F24:G24"/>
    <mergeCell ref="F55:G55"/>
    <mergeCell ref="H59:I59"/>
    <mergeCell ref="H64:I64"/>
    <mergeCell ref="A8:C8"/>
    <mergeCell ref="J15:K15"/>
    <mergeCell ref="L15:M15"/>
    <mergeCell ref="L23:M23"/>
    <mergeCell ref="F32:G32"/>
    <mergeCell ref="H61:I61"/>
    <mergeCell ref="N23:O23"/>
    <mergeCell ref="J55:K55"/>
    <mergeCell ref="A56:E56"/>
    <mergeCell ref="F35:G35"/>
    <mergeCell ref="L55:M55"/>
    <mergeCell ref="L64:M64"/>
    <mergeCell ref="N64:O64"/>
    <mergeCell ref="H32:I32"/>
    <mergeCell ref="J32:K32"/>
    <mergeCell ref="F58:G58"/>
    <mergeCell ref="F67:G67"/>
    <mergeCell ref="J56:K56"/>
    <mergeCell ref="L56:M56"/>
    <mergeCell ref="L34:M34"/>
    <mergeCell ref="N34:O34"/>
    <mergeCell ref="H24:I24"/>
    <mergeCell ref="H18:I18"/>
    <mergeCell ref="H33:I33"/>
    <mergeCell ref="F60:G60"/>
    <mergeCell ref="J18:K18"/>
    <mergeCell ref="J33:K33"/>
    <mergeCell ref="J17:K17"/>
  </mergeCells>
  <conditionalFormatting sqref="D54">
    <cfRule type="expression" priority="1" dxfId="0">
      <formula>LEFT(D54,5)="CHECK"</formula>
    </cfRule>
    <cfRule type="expression" priority="2" dxfId="1">
      <formula>LEFT(D54,2)="OK"</formula>
    </cfRule>
  </conditionalFormatting>
  <conditionalFormatting sqref="F35:O35">
    <cfRule type="expression" priority="3" dxfId="2">
      <formula>F35="Excluded"</formula>
    </cfRule>
  </conditionalFormatting>
  <conditionalFormatting sqref="F29:O34">
    <cfRule type="expression" priority="4" dxfId="2">
      <formula>F29="Fail"</formula>
    </cfRule>
  </conditionalFormatting>
  <conditionalFormatting sqref="F56:O56">
    <cfRule type="expression" priority="5" dxfId="3">
      <formula>F56=1</formula>
    </cfRule>
  </conditionalFormatting>
  <dataValidations count="3">
    <dataValidation sqref="F29:F34 H29:H34 J29:J34 L29:L34 N29:N34" showDropDown="0" showInputMessage="0" showErrorMessage="0" allowBlank="1" type="list">
      <formula1>"Pass,Fail"</formula1>
    </dataValidation>
    <dataValidation sqref="F40:F52 H40:H52 J40:J52 L40:L52 N40:N52" showDropDown="0" showInputMessage="0" showErrorMessage="1" allowBlank="1" error="Score must be between 0 and 10" type="decimal" operator="between">
      <formula1>0</formula1>
      <formula2>10</formula2>
    </dataValidation>
    <dataValidation sqref="B40:B52" showDropDown="0" showInputMessage="0" showErrorMessage="0" allowBlank="1" type="list">
      <formula1>"Technical,Commercial,Schedule,Risk"</formula1>
    </dataValidation>
  </dataValidations>
  <pageMargins left="0.75" right="0.75" top="1" bottom="1" header="0.5" footer="0.5"/>
  <pageSetup orientation="landscape" paperSize="8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2026-09-27T17:23:06Z</dcterms:created>
  <dcterms:modified xmlns:dcterms="http://purl.org/dc/terms/" xmlns:xsi="http://www.w3.org/2001/XMLSchema-instance" xsi:type="dcterms:W3CDTF">2026-09-27T17:23:06Z</dcterms:modified>
</cp:coreProperties>
</file>